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Movimientos_cuenta_0570044" sheetId="1" r:id="rId1"/>
  </sheets>
  <calcPr calcId="144525"/>
</workbook>
</file>

<file path=xl/calcChain.xml><?xml version="1.0" encoding="utf-8"?>
<calcChain xmlns="http://schemas.openxmlformats.org/spreadsheetml/2006/main">
  <c r="G16" i="1" l="1"/>
  <c r="H18" i="1"/>
  <c r="K7" i="1"/>
  <c r="I26" i="1"/>
  <c r="I24" i="1"/>
  <c r="I19" i="1"/>
  <c r="K17" i="1"/>
  <c r="I17" i="1"/>
  <c r="K19" i="1"/>
  <c r="K21" i="1" l="1"/>
  <c r="J7" i="1"/>
  <c r="H19" i="1"/>
  <c r="E188" i="1"/>
  <c r="G188" i="1"/>
  <c r="J13" i="1"/>
  <c r="I13" i="1"/>
  <c r="H13" i="1"/>
  <c r="G13" i="1"/>
  <c r="K10" i="1"/>
  <c r="I4" i="1"/>
  <c r="J10" i="1"/>
  <c r="G10" i="1"/>
  <c r="H7" i="1" l="1"/>
  <c r="I7" i="1"/>
  <c r="G7" i="1"/>
  <c r="K4" i="1"/>
  <c r="J4" i="1"/>
  <c r="G4" i="1"/>
  <c r="H23" i="1"/>
  <c r="I21" i="1"/>
  <c r="J17" i="1"/>
  <c r="H20" i="1" l="1"/>
  <c r="J19" i="1"/>
</calcChain>
</file>

<file path=xl/sharedStrings.xml><?xml version="1.0" encoding="utf-8"?>
<sst xmlns="http://schemas.openxmlformats.org/spreadsheetml/2006/main" count="419" uniqueCount="150">
  <si>
    <t>Movimientos de la cuenta ES43 2100 6655 8622 0057 0044 (CCC: 2100 6655 86 22 00570044)</t>
  </si>
  <si>
    <t>Importes expresados en euros</t>
  </si>
  <si>
    <t>Fecha</t>
  </si>
  <si>
    <t>Fecha valor</t>
  </si>
  <si>
    <t>Movimiento</t>
  </si>
  <si>
    <t>Más datos</t>
  </si>
  <si>
    <t>Importe</t>
  </si>
  <si>
    <t>Saldo</t>
  </si>
  <si>
    <t/>
  </si>
  <si>
    <t>P.SERV. TRF. AJENA</t>
  </si>
  <si>
    <t>C.P.EDIF.CASTRO 1</t>
  </si>
  <si>
    <t>Recibo de fincas, alquileres</t>
  </si>
  <si>
    <t>IONOS CLOUD S.L.U</t>
  </si>
  <si>
    <t>Recibos varios</t>
  </si>
  <si>
    <t>Camara S. C. Tenerife</t>
  </si>
  <si>
    <t>ADMINISTRACIÓN DEP.</t>
  </si>
  <si>
    <t>MANTENIMIENTO</t>
  </si>
  <si>
    <t>MANTENIM. B.DIGITAL</t>
  </si>
  <si>
    <t>DIGI SPAIN TELEC.</t>
  </si>
  <si>
    <t>FACTURA DE ELECTR</t>
  </si>
  <si>
    <t>Recibo de suministros</t>
  </si>
  <si>
    <t>Consejo Canarias</t>
  </si>
  <si>
    <t>Consejo G Colegios Ofi. de Quimicos Es</t>
  </si>
  <si>
    <t>EMPR.MIXTA DE AG.</t>
  </si>
  <si>
    <t>Recibo de agua</t>
  </si>
  <si>
    <t>Pasajes Iñigo Jáu</t>
  </si>
  <si>
    <t>Inigo Jaudenes</t>
  </si>
  <si>
    <t>Gastos Candelaria</t>
  </si>
  <si>
    <t>Candelaria Sanchez Galan</t>
  </si>
  <si>
    <t>Gastos Restauraci</t>
  </si>
  <si>
    <t>Paypu Servicios y Restauracion SL</t>
  </si>
  <si>
    <t>TRASPASO</t>
  </si>
  <si>
    <t>AXA SEG.GENERALES</t>
  </si>
  <si>
    <t>Recibo entidad de previsión</t>
  </si>
  <si>
    <t>Curso Peritaje Ju</t>
  </si>
  <si>
    <t>Carmen Renedo Garrachon</t>
  </si>
  <si>
    <t>Fact NI130/22 Nim</t>
  </si>
  <si>
    <t>Nimbo Software SL</t>
  </si>
  <si>
    <t>PSN MUTUA DE SEG.</t>
  </si>
  <si>
    <t>Recibo Cerrajero</t>
  </si>
  <si>
    <t>Fact B182710/22</t>
  </si>
  <si>
    <t>Drexmin SCI</t>
  </si>
  <si>
    <t>Facts Regleta y A</t>
  </si>
  <si>
    <t>TRANSFER INMEDIATA</t>
  </si>
  <si>
    <t>YAMILA RODRIGUEZ MARTIN</t>
  </si>
  <si>
    <t>TRANSF. A SU FAVOR</t>
  </si>
  <si>
    <t>01826062-MANUEL JOSE SERAFIN PLA</t>
  </si>
  <si>
    <t>SERV.RETR.REB.BD</t>
  </si>
  <si>
    <t>AMIC SEG.GRUPO</t>
  </si>
  <si>
    <t>Fact F22000678 -</t>
  </si>
  <si>
    <t>01823286-JOSE LUIS RODRIGUEZ MAR</t>
  </si>
  <si>
    <t>Cámara S. C. Tenerife</t>
  </si>
  <si>
    <t>Publicidad Tribun</t>
  </si>
  <si>
    <t>Grupo  de Comunicacion TDC SL</t>
  </si>
  <si>
    <t>01823286-PATRICIA BELLO CASTANED</t>
  </si>
  <si>
    <t>PR.FA147990363</t>
  </si>
  <si>
    <t>FATIR147990363</t>
  </si>
  <si>
    <t>Q3870003E000</t>
  </si>
  <si>
    <t>PR.FA147951422</t>
  </si>
  <si>
    <t>FATIR147951422</t>
  </si>
  <si>
    <t>PR.DE147718720</t>
  </si>
  <si>
    <t>DETIR147718720</t>
  </si>
  <si>
    <t>PR.DE147718719</t>
  </si>
  <si>
    <t>DETIR147718719</t>
  </si>
  <si>
    <t>Gastos gestiones</t>
  </si>
  <si>
    <t>Iñigo Jáudenes</t>
  </si>
  <si>
    <t>00810284-MOUSTAPHA SIDNA RABANI</t>
  </si>
  <si>
    <t>PR.FA147718720</t>
  </si>
  <si>
    <t>PR.FA147718719</t>
  </si>
  <si>
    <t>FATIR147718720</t>
  </si>
  <si>
    <t>FATIR147718719</t>
  </si>
  <si>
    <t>AYTO.STA.CRUZ TEN</t>
  </si>
  <si>
    <t>P3803800F001</t>
  </si>
  <si>
    <t>14650726-JORGE PEREZ DE LA TORRE</t>
  </si>
  <si>
    <t>Fact NI040/22 Nim</t>
  </si>
  <si>
    <t>Recibo AQIQC Came</t>
  </si>
  <si>
    <t>Asociacion QIQC</t>
  </si>
  <si>
    <t>ASOC.COL.PROF.CAN</t>
  </si>
  <si>
    <t>G35742089000</t>
  </si>
  <si>
    <t>RGPD Fact Aixa 22</t>
  </si>
  <si>
    <t>Axiacorpore S.L.</t>
  </si>
  <si>
    <t>Kaspersky Antivir</t>
  </si>
  <si>
    <t>Antonio Jesus  Garcia Gonzales</t>
  </si>
  <si>
    <t>TRANSFER. EN DIV.</t>
  </si>
  <si>
    <t>COBADEFFXXX-IONOS Cloud S.L.U.</t>
  </si>
  <si>
    <t>Colabora XVII Con</t>
  </si>
  <si>
    <t>Fundacion Canaria General ULL</t>
  </si>
  <si>
    <t>PR.FA144330819</t>
  </si>
  <si>
    <t>FATIR144330819</t>
  </si>
  <si>
    <t>14650400-ARTURO ARMANDO RINCON R</t>
  </si>
  <si>
    <t>PR.FA143672465</t>
  </si>
  <si>
    <t>FATIR143672465</t>
  </si>
  <si>
    <t>00492973-RAMIREZ QUEVEDO JUAN FR</t>
  </si>
  <si>
    <t>1er Recibo Gastos</t>
  </si>
  <si>
    <t>PR.FA143585415</t>
  </si>
  <si>
    <t>FATIR143585415</t>
  </si>
  <si>
    <t>PR.DE143367731</t>
  </si>
  <si>
    <t>DETIR143367731</t>
  </si>
  <si>
    <t>PR.FA143367731</t>
  </si>
  <si>
    <t>PR.FA143367730</t>
  </si>
  <si>
    <t>FATIR143367731</t>
  </si>
  <si>
    <t>FATIR143367730</t>
  </si>
  <si>
    <t>00495098-PREVISION SANITARIA NAC</t>
  </si>
  <si>
    <t>14650100-RENATO ENRIQUE ESTEVEZ</t>
  </si>
  <si>
    <t>2ª Fact  cartucho</t>
  </si>
  <si>
    <t>Fact Colortinta c</t>
  </si>
  <si>
    <t>FIJO922275065.ENE</t>
  </si>
  <si>
    <t>Recibo de teléfono</t>
  </si>
  <si>
    <t>C5 CaixaBank</t>
  </si>
  <si>
    <t>C2 Gerente</t>
  </si>
  <si>
    <t>C1 Emmasa</t>
  </si>
  <si>
    <t>C1 Endesa</t>
  </si>
  <si>
    <t>C1 Cdad Castro</t>
  </si>
  <si>
    <t>C1 Informa</t>
  </si>
  <si>
    <t>C5 IBI+Basura</t>
  </si>
  <si>
    <t>C4 AQIQC</t>
  </si>
  <si>
    <t>C7 Servicios</t>
  </si>
  <si>
    <t>C4 Consejo</t>
  </si>
  <si>
    <t>C1 Fontane.</t>
  </si>
  <si>
    <t>C3 Abogada</t>
  </si>
  <si>
    <t>C1 Drexmin</t>
  </si>
  <si>
    <t>C3 RPD AXA</t>
  </si>
  <si>
    <t>C7 Promo.</t>
  </si>
  <si>
    <t>C1 Seguro Aixa</t>
  </si>
  <si>
    <t>C3 Seguro PSN</t>
  </si>
  <si>
    <t>GASTOS</t>
  </si>
  <si>
    <t>CAP 1</t>
  </si>
  <si>
    <t>CAP 2</t>
  </si>
  <si>
    <t>CAP 3</t>
  </si>
  <si>
    <t>Gastos</t>
  </si>
  <si>
    <t>CAP 4</t>
  </si>
  <si>
    <t>CAP 5</t>
  </si>
  <si>
    <t>CAP 6</t>
  </si>
  <si>
    <t>Ingresos</t>
  </si>
  <si>
    <t>Resultado:</t>
  </si>
  <si>
    <t>CAP 7</t>
  </si>
  <si>
    <t>Total</t>
  </si>
  <si>
    <t>Saldo inicial</t>
  </si>
  <si>
    <t>Saldo final</t>
  </si>
  <si>
    <t>INGRESOS</t>
  </si>
  <si>
    <t>Resultado</t>
  </si>
  <si>
    <t>Cuotas</t>
  </si>
  <si>
    <t>Visados</t>
  </si>
  <si>
    <t>C1 Digi</t>
  </si>
  <si>
    <t>C1 IONOS</t>
  </si>
  <si>
    <t>C6 Formación</t>
  </si>
  <si>
    <t>Formacion</t>
  </si>
  <si>
    <t>C8 ULL</t>
  </si>
  <si>
    <t>C7 Remesa</t>
  </si>
  <si>
    <t>CAP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</si>
</sst>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Calibri"/>
    </font>
    <font>
      <b/>
      <i/>
      <sz val="10"/>
      <color indexed="8"/>
      <name val="Calibri"/>
    </font>
    <font>
      <b/>
      <sz val="10"/>
      <color indexed="9"/>
      <name val="Calibri"/>
    </font>
    <font>
      <sz val="10"/>
      <color indexed="8"/>
      <name val="Calibri"/>
    </font>
    <font>
      <sz val="10"/>
      <color indexed="10"/>
      <name val="Calibri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right" vertical="top"/>
    </xf>
    <xf numFmtId="0" fontId="4" fillId="0" borderId="2" xfId="0" applyFont="1" applyBorder="1"/>
    <xf numFmtId="1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left" vertical="top"/>
    </xf>
    <xf numFmtId="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/>
    <xf numFmtId="4" fontId="0" fillId="0" borderId="4" xfId="0" applyNumberFormat="1" applyBorder="1"/>
    <xf numFmtId="0" fontId="8" fillId="0" borderId="3" xfId="0" applyFont="1" applyBorder="1"/>
    <xf numFmtId="4" fontId="8" fillId="0" borderId="4" xfId="0" applyNumberFormat="1" applyFont="1" applyBorder="1"/>
    <xf numFmtId="0" fontId="0" fillId="4" borderId="3" xfId="0" applyFill="1" applyBorder="1" applyAlignment="1">
      <alignment horizontal="right"/>
    </xf>
    <xf numFmtId="4" fontId="7" fillId="3" borderId="3" xfId="0" applyNumberFormat="1" applyFont="1" applyFill="1" applyBorder="1"/>
    <xf numFmtId="0" fontId="7" fillId="3" borderId="3" xfId="0" applyFont="1" applyFill="1" applyBorder="1"/>
    <xf numFmtId="4" fontId="0" fillId="0" borderId="3" xfId="0" applyNumberFormat="1" applyBorder="1"/>
    <xf numFmtId="0" fontId="7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4F81B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GridLines="0" tabSelected="1" topLeftCell="A4" zoomScale="120" zoomScaleNormal="120" workbookViewId="0">
      <selection activeCell="G16" sqref="G16"/>
    </sheetView>
  </sheetViews>
  <sheetFormatPr baseColWidth="10" defaultRowHeight="12.75" x14ac:dyDescent="0.2"/>
  <cols>
    <col min="1" max="2" width="11.28515625" customWidth="1"/>
    <col min="3" max="3" width="20.42578125" customWidth="1"/>
    <col min="4" max="4" width="17.7109375" customWidth="1"/>
    <col min="5" max="5" width="8" customWidth="1"/>
    <col min="6" max="6" width="9" customWidth="1"/>
    <col min="7" max="7" width="11.28515625" customWidth="1"/>
    <col min="8" max="8" width="10.28515625" customWidth="1"/>
    <col min="9" max="9" width="11.140625" customWidth="1"/>
    <col min="10" max="10" width="9.140625" customWidth="1"/>
    <col min="11" max="11" width="9.7109375" customWidth="1"/>
    <col min="12" max="256" width="9.140625" customWidth="1"/>
  </cols>
  <sheetData>
    <row r="1" spans="1:11" x14ac:dyDescent="0.2">
      <c r="A1" s="9" t="s">
        <v>0</v>
      </c>
      <c r="B1" s="9"/>
      <c r="C1" s="9"/>
      <c r="D1" s="9"/>
      <c r="E1" s="9"/>
      <c r="F1" s="9"/>
    </row>
    <row r="2" spans="1:11" x14ac:dyDescent="0.2">
      <c r="A2" s="11" t="s">
        <v>1</v>
      </c>
      <c r="B2" s="10"/>
      <c r="C2" s="10"/>
      <c r="D2" s="10"/>
      <c r="E2" s="10"/>
      <c r="F2" s="10"/>
    </row>
    <row r="3" spans="1:11" x14ac:dyDescent="0.2">
      <c r="A3" s="2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2" t="s">
        <v>108</v>
      </c>
      <c r="H3" s="12" t="s">
        <v>109</v>
      </c>
      <c r="I3" s="12" t="s">
        <v>143</v>
      </c>
      <c r="J3" s="12" t="s">
        <v>110</v>
      </c>
      <c r="K3" s="12" t="s">
        <v>111</v>
      </c>
    </row>
    <row r="4" spans="1:11" x14ac:dyDescent="0.2">
      <c r="A4" s="4">
        <v>44917</v>
      </c>
      <c r="B4" s="4">
        <v>44917</v>
      </c>
      <c r="C4" s="3" t="s">
        <v>19</v>
      </c>
      <c r="D4" s="3" t="s">
        <v>20</v>
      </c>
      <c r="E4" s="6">
        <v>-18.899999999999999</v>
      </c>
      <c r="F4" s="5">
        <v>54521.31</v>
      </c>
      <c r="G4" s="13">
        <f>SUM(E7+E11+E13+E15+E21+E25+E27+E35+E36+E47+E50+E53+E68+E74+E98+E99+E108+E113+E114+E125+E126+E128+E136+E149+E186+E187)</f>
        <v>-191.69999999999996</v>
      </c>
      <c r="H4" s="13"/>
      <c r="I4" s="13">
        <f>SUM(E10+E28+E37+E48+E73+E100+E109+E127+E150+E175+E184+E182)</f>
        <v>-344.4</v>
      </c>
      <c r="J4" s="13">
        <f>SUM(E9+E33+E71+E105+E123+E176)</f>
        <v>-143.04</v>
      </c>
      <c r="K4" s="13">
        <f>SUM(E4+E17+E29+E42+E52+E82+E101+E135+E152+E177)</f>
        <v>-193.04000000000002</v>
      </c>
    </row>
    <row r="5" spans="1:11" x14ac:dyDescent="0.2">
      <c r="A5" s="4">
        <v>44907</v>
      </c>
      <c r="B5" s="4">
        <v>44907</v>
      </c>
      <c r="C5" s="3" t="s">
        <v>10</v>
      </c>
      <c r="D5" s="3" t="s">
        <v>11</v>
      </c>
      <c r="E5" s="6">
        <v>-50</v>
      </c>
      <c r="F5" s="5">
        <v>54540.21</v>
      </c>
      <c r="G5" s="14"/>
      <c r="H5" s="14"/>
      <c r="I5" s="14"/>
      <c r="J5" s="14"/>
      <c r="K5" s="14"/>
    </row>
    <row r="6" spans="1:11" x14ac:dyDescent="0.2">
      <c r="A6" s="4">
        <v>44902</v>
      </c>
      <c r="B6" s="4">
        <v>44902</v>
      </c>
      <c r="C6" s="3" t="s">
        <v>12</v>
      </c>
      <c r="D6" s="3" t="s">
        <v>13</v>
      </c>
      <c r="E6" s="6">
        <v>-2.5</v>
      </c>
      <c r="F6" s="5">
        <v>54590.21</v>
      </c>
      <c r="G6" s="12" t="s">
        <v>112</v>
      </c>
      <c r="H6" s="12" t="s">
        <v>113</v>
      </c>
      <c r="I6" s="12" t="s">
        <v>114</v>
      </c>
      <c r="J6" s="12" t="s">
        <v>115</v>
      </c>
      <c r="K6" s="12" t="s">
        <v>116</v>
      </c>
    </row>
    <row r="7" spans="1:11" x14ac:dyDescent="0.2">
      <c r="A7" s="4">
        <v>44897</v>
      </c>
      <c r="B7" s="4">
        <v>44897</v>
      </c>
      <c r="C7" s="3" t="s">
        <v>9</v>
      </c>
      <c r="D7" s="3" t="s">
        <v>8</v>
      </c>
      <c r="E7" s="6">
        <v>-0.5</v>
      </c>
      <c r="F7" s="5">
        <v>54592.71</v>
      </c>
      <c r="G7" s="13">
        <f>SUM(E5+E23+E30+E45+E58+E62+E72+E76+E81+E147+E148+E163+E174+E181)</f>
        <v>-883.76</v>
      </c>
      <c r="H7" s="13">
        <f>E26+E115</f>
        <v>-963</v>
      </c>
      <c r="I7" s="13">
        <f>E96</f>
        <v>-273.72000000000003</v>
      </c>
      <c r="J7" s="13">
        <f>E12+E116</f>
        <v>-148.37</v>
      </c>
      <c r="K7" s="13">
        <f>SUM(E14+E38+E40+E87+E157+E179+E180+E16)</f>
        <v>-843.29</v>
      </c>
    </row>
    <row r="8" spans="1:11" x14ac:dyDescent="0.2">
      <c r="A8" s="4">
        <v>44897</v>
      </c>
      <c r="B8" s="4">
        <v>44897</v>
      </c>
      <c r="C8" s="3" t="s">
        <v>21</v>
      </c>
      <c r="D8" s="3" t="s">
        <v>22</v>
      </c>
      <c r="E8" s="6">
        <v>-402.96</v>
      </c>
      <c r="F8" s="5">
        <v>54593.21</v>
      </c>
      <c r="G8" s="14"/>
      <c r="H8" s="13"/>
      <c r="I8" s="14"/>
      <c r="J8" s="14"/>
      <c r="K8" s="14"/>
    </row>
    <row r="9" spans="1:11" x14ac:dyDescent="0.2">
      <c r="A9" s="4">
        <v>44897</v>
      </c>
      <c r="B9" s="4">
        <v>44897</v>
      </c>
      <c r="C9" s="3" t="s">
        <v>23</v>
      </c>
      <c r="D9" s="3" t="s">
        <v>24</v>
      </c>
      <c r="E9" s="6">
        <v>-23.84</v>
      </c>
      <c r="F9" s="5">
        <v>54996.17</v>
      </c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121</v>
      </c>
    </row>
    <row r="10" spans="1:11" x14ac:dyDescent="0.2">
      <c r="A10" s="4">
        <v>44896</v>
      </c>
      <c r="B10" s="4">
        <v>44896</v>
      </c>
      <c r="C10" s="3" t="s">
        <v>18</v>
      </c>
      <c r="D10" s="3" t="s">
        <v>13</v>
      </c>
      <c r="E10" s="6">
        <v>-31.84</v>
      </c>
      <c r="F10" s="5">
        <v>55020.01</v>
      </c>
      <c r="G10" s="13">
        <f>SUM(E8+E51+E107+E132)</f>
        <v>-1611.84</v>
      </c>
      <c r="H10" s="13"/>
      <c r="I10" s="13"/>
      <c r="J10" s="13">
        <f>E39</f>
        <v>-11.15</v>
      </c>
      <c r="K10" s="13">
        <f>E129</f>
        <v>-227.12</v>
      </c>
    </row>
    <row r="11" spans="1:11" x14ac:dyDescent="0.2">
      <c r="A11" s="4">
        <v>44896</v>
      </c>
      <c r="B11" s="4">
        <v>44895</v>
      </c>
      <c r="C11" s="3" t="s">
        <v>17</v>
      </c>
      <c r="D11" s="3" t="s">
        <v>8</v>
      </c>
      <c r="E11" s="6">
        <v>-10.7</v>
      </c>
      <c r="F11" s="5">
        <v>55051.85</v>
      </c>
      <c r="G11" s="14"/>
      <c r="H11" s="14"/>
      <c r="I11" s="14"/>
      <c r="J11" s="14"/>
      <c r="K11" s="14"/>
    </row>
    <row r="12" spans="1:11" x14ac:dyDescent="0.2">
      <c r="A12" s="4">
        <v>44889</v>
      </c>
      <c r="B12" s="4">
        <v>44889</v>
      </c>
      <c r="C12" s="3" t="s">
        <v>25</v>
      </c>
      <c r="D12" s="3" t="s">
        <v>26</v>
      </c>
      <c r="E12" s="6">
        <v>-84.17</v>
      </c>
      <c r="F12" s="5">
        <v>55062.55</v>
      </c>
      <c r="G12" s="12" t="s">
        <v>144</v>
      </c>
      <c r="H12" s="12" t="s">
        <v>122</v>
      </c>
      <c r="I12" s="12" t="s">
        <v>123</v>
      </c>
      <c r="J12" s="12" t="s">
        <v>124</v>
      </c>
      <c r="K12" s="12" t="s">
        <v>145</v>
      </c>
    </row>
    <row r="13" spans="1:11" x14ac:dyDescent="0.2">
      <c r="A13" s="4">
        <v>44889</v>
      </c>
      <c r="B13" s="4">
        <v>44889</v>
      </c>
      <c r="C13" s="3" t="s">
        <v>9</v>
      </c>
      <c r="D13" s="3" t="s">
        <v>8</v>
      </c>
      <c r="E13" s="6">
        <v>-0.5</v>
      </c>
      <c r="F13" s="5">
        <v>55146.720000000001</v>
      </c>
      <c r="G13" s="13">
        <f>E6+E24+E32+E46+E65+E95+E122+E183</f>
        <v>-211.87</v>
      </c>
      <c r="H13" s="13">
        <f>E69</f>
        <v>-160.5</v>
      </c>
      <c r="I13" s="13">
        <f>E20</f>
        <v>-278.69</v>
      </c>
      <c r="J13" s="13">
        <f>E31+E104+E117+E164+E111</f>
        <v>-446.59</v>
      </c>
      <c r="K13" s="13">
        <v>-400</v>
      </c>
    </row>
    <row r="14" spans="1:11" x14ac:dyDescent="0.2">
      <c r="A14" s="4">
        <v>44889</v>
      </c>
      <c r="B14" s="4">
        <v>44889</v>
      </c>
      <c r="C14" s="3" t="s">
        <v>27</v>
      </c>
      <c r="D14" s="3" t="s">
        <v>28</v>
      </c>
      <c r="E14" s="6">
        <v>-71.42</v>
      </c>
      <c r="F14" s="5">
        <v>55147.22</v>
      </c>
      <c r="G14" s="14"/>
      <c r="H14" s="14"/>
      <c r="I14" s="14"/>
      <c r="J14" s="14"/>
      <c r="K14" s="14"/>
    </row>
    <row r="15" spans="1:11" x14ac:dyDescent="0.2">
      <c r="A15" s="4">
        <v>44889</v>
      </c>
      <c r="B15" s="4">
        <v>44889</v>
      </c>
      <c r="C15" s="3" t="s">
        <v>9</v>
      </c>
      <c r="D15" s="3" t="s">
        <v>8</v>
      </c>
      <c r="E15" s="6">
        <v>-0.5</v>
      </c>
      <c r="F15" s="5">
        <v>55218.64</v>
      </c>
      <c r="G15" s="12" t="s">
        <v>148</v>
      </c>
      <c r="H15" s="12" t="s">
        <v>147</v>
      </c>
      <c r="I15" s="12" t="s">
        <v>125</v>
      </c>
      <c r="J15" s="12"/>
      <c r="K15" s="12"/>
    </row>
    <row r="16" spans="1:11" x14ac:dyDescent="0.2">
      <c r="A16" s="4">
        <v>44889</v>
      </c>
      <c r="B16" s="4">
        <v>44889</v>
      </c>
      <c r="C16" s="3" t="s">
        <v>29</v>
      </c>
      <c r="D16" s="3" t="s">
        <v>30</v>
      </c>
      <c r="E16" s="6">
        <v>-361.66</v>
      </c>
      <c r="F16" s="5">
        <v>55219.14</v>
      </c>
      <c r="G16" s="13">
        <f>-975.34</f>
        <v>-975.34</v>
      </c>
      <c r="H16" s="15">
        <v>-100</v>
      </c>
      <c r="I16" s="16" t="s">
        <v>126</v>
      </c>
      <c r="J16" s="17" t="s">
        <v>127</v>
      </c>
      <c r="K16" s="17" t="s">
        <v>128</v>
      </c>
    </row>
    <row r="17" spans="1:12" x14ac:dyDescent="0.2">
      <c r="A17" s="4">
        <v>44887</v>
      </c>
      <c r="B17" s="4">
        <v>44887</v>
      </c>
      <c r="C17" s="3" t="s">
        <v>19</v>
      </c>
      <c r="D17" s="3" t="s">
        <v>20</v>
      </c>
      <c r="E17" s="6">
        <v>-16.91</v>
      </c>
      <c r="F17" s="5">
        <v>55580.800000000003</v>
      </c>
      <c r="G17" s="7"/>
      <c r="H17" s="7"/>
      <c r="I17" s="18">
        <f>I4+J4+K4+G7+H7+H10+J10+G13+I13</f>
        <v>-3028.95</v>
      </c>
      <c r="J17" s="18">
        <f>H4</f>
        <v>0</v>
      </c>
      <c r="K17" s="18">
        <f>I10+K10+J13</f>
        <v>-673.71</v>
      </c>
    </row>
    <row r="18" spans="1:12" x14ac:dyDescent="0.2">
      <c r="A18" s="4">
        <v>44886</v>
      </c>
      <c r="B18" s="4">
        <v>44886</v>
      </c>
      <c r="C18" s="3" t="s">
        <v>31</v>
      </c>
      <c r="D18" s="3" t="s">
        <v>8</v>
      </c>
      <c r="E18" s="5">
        <v>25</v>
      </c>
      <c r="F18" s="5">
        <v>55597.71</v>
      </c>
      <c r="G18" s="19" t="s">
        <v>129</v>
      </c>
      <c r="H18" s="20">
        <f>G4+H4+I4+J4+K4+G7+J7+K7+G10+H10+I10+J10+K10+G13+H13+I13+J13+K13+I7+G16+H7+H16</f>
        <v>-8407.4199999999983</v>
      </c>
      <c r="I18" s="16" t="s">
        <v>130</v>
      </c>
      <c r="J18" s="16" t="s">
        <v>131</v>
      </c>
      <c r="K18" s="16" t="s">
        <v>132</v>
      </c>
    </row>
    <row r="19" spans="1:12" x14ac:dyDescent="0.2">
      <c r="A19" s="4">
        <v>44882</v>
      </c>
      <c r="B19" s="4">
        <v>44882</v>
      </c>
      <c r="C19" s="3" t="s">
        <v>31</v>
      </c>
      <c r="D19" s="3" t="s">
        <v>8</v>
      </c>
      <c r="E19" s="5">
        <v>25</v>
      </c>
      <c r="F19" s="5">
        <v>55572.71</v>
      </c>
      <c r="G19" s="19" t="s">
        <v>133</v>
      </c>
      <c r="H19" s="20">
        <f>E18+E19+E41+E43+E44+E49+E56+E64+E66+E70+E75+E78+E80+E88+E91+E92+E93+E94+E102+E103+E133+E134+E139+E140+E142+E143+E144+E145+E146+E154+E155+E156+E159+E160+E167+E168+E169+E170+E173</f>
        <v>12455.84</v>
      </c>
      <c r="I19" s="18">
        <f>J7+G10</f>
        <v>-1760.21</v>
      </c>
      <c r="J19" s="18">
        <f>G4+I7</f>
        <v>-465.41999999999996</v>
      </c>
      <c r="K19" s="18">
        <f>K13</f>
        <v>-400</v>
      </c>
    </row>
    <row r="20" spans="1:12" x14ac:dyDescent="0.2">
      <c r="A20" s="4">
        <v>44876</v>
      </c>
      <c r="B20" s="4">
        <v>44876</v>
      </c>
      <c r="C20" s="3" t="s">
        <v>32</v>
      </c>
      <c r="D20" s="3" t="s">
        <v>33</v>
      </c>
      <c r="E20" s="6">
        <v>-278.69</v>
      </c>
      <c r="F20" s="5">
        <v>55547.71</v>
      </c>
      <c r="G20" s="21" t="s">
        <v>134</v>
      </c>
      <c r="H20" s="22">
        <f>H19--H18</f>
        <v>4048.4200000000019</v>
      </c>
      <c r="I20" s="16" t="s">
        <v>135</v>
      </c>
      <c r="J20" s="16" t="s">
        <v>149</v>
      </c>
      <c r="K20" s="23" t="s">
        <v>136</v>
      </c>
      <c r="L20" s="8"/>
    </row>
    <row r="21" spans="1:12" x14ac:dyDescent="0.2">
      <c r="A21" s="4">
        <v>44874</v>
      </c>
      <c r="B21" s="4">
        <v>44874</v>
      </c>
      <c r="C21" s="3" t="s">
        <v>9</v>
      </c>
      <c r="D21" s="3" t="s">
        <v>8</v>
      </c>
      <c r="E21" s="6">
        <v>-0.5</v>
      </c>
      <c r="F21" s="5">
        <v>55826.400000000001</v>
      </c>
      <c r="G21" s="19" t="s">
        <v>137</v>
      </c>
      <c r="H21" s="5">
        <v>50472.89</v>
      </c>
      <c r="I21" s="18">
        <f>K7+H13+G16</f>
        <v>-1979.13</v>
      </c>
      <c r="J21">
        <v>-100</v>
      </c>
      <c r="K21" s="18">
        <f>H18</f>
        <v>-8407.4199999999983</v>
      </c>
      <c r="L21" s="8"/>
    </row>
    <row r="22" spans="1:12" x14ac:dyDescent="0.2">
      <c r="A22" s="4">
        <v>44874</v>
      </c>
      <c r="B22" s="4">
        <v>44874</v>
      </c>
      <c r="C22" s="3" t="s">
        <v>34</v>
      </c>
      <c r="D22" s="3" t="s">
        <v>35</v>
      </c>
      <c r="E22" s="6">
        <v>-400</v>
      </c>
      <c r="F22" s="5">
        <v>55826.9</v>
      </c>
      <c r="G22" s="19" t="s">
        <v>138</v>
      </c>
      <c r="H22" s="5">
        <v>54521.31</v>
      </c>
      <c r="I22" s="12" t="s">
        <v>139</v>
      </c>
      <c r="J22" s="19"/>
      <c r="K22" s="19"/>
    </row>
    <row r="23" spans="1:12" x14ac:dyDescent="0.2">
      <c r="A23" s="4">
        <v>44872</v>
      </c>
      <c r="B23" s="4">
        <v>44872</v>
      </c>
      <c r="C23" s="3" t="s">
        <v>10</v>
      </c>
      <c r="D23" s="3" t="s">
        <v>11</v>
      </c>
      <c r="E23" s="6">
        <v>-50</v>
      </c>
      <c r="F23" s="5">
        <v>56226.9</v>
      </c>
      <c r="G23" s="21" t="s">
        <v>140</v>
      </c>
      <c r="H23" s="22">
        <f>H22-H21</f>
        <v>4048.4199999999983</v>
      </c>
      <c r="I23" s="24" t="s">
        <v>141</v>
      </c>
      <c r="J23" s="24" t="s">
        <v>142</v>
      </c>
      <c r="K23" s="25" t="s">
        <v>146</v>
      </c>
    </row>
    <row r="24" spans="1:12" x14ac:dyDescent="0.2">
      <c r="A24" s="4">
        <v>44872</v>
      </c>
      <c r="B24" s="4">
        <v>44872</v>
      </c>
      <c r="C24" s="3" t="s">
        <v>12</v>
      </c>
      <c r="D24" s="3" t="s">
        <v>13</v>
      </c>
      <c r="E24" s="6">
        <v>-2.5</v>
      </c>
      <c r="F24" s="5">
        <v>56276.9</v>
      </c>
      <c r="G24" s="7"/>
      <c r="H24" s="7"/>
      <c r="I24" s="26">
        <f>H19-J24-K24</f>
        <v>11984.56</v>
      </c>
      <c r="J24" s="19">
        <v>71.28</v>
      </c>
      <c r="K24" s="18">
        <v>400</v>
      </c>
    </row>
    <row r="25" spans="1:12" x14ac:dyDescent="0.2">
      <c r="A25" s="4">
        <v>44869</v>
      </c>
      <c r="B25" s="4">
        <v>44869</v>
      </c>
      <c r="C25" s="3" t="s">
        <v>9</v>
      </c>
      <c r="D25" s="3" t="s">
        <v>8</v>
      </c>
      <c r="E25" s="6">
        <v>-0.5</v>
      </c>
      <c r="F25" s="5">
        <v>56279.4</v>
      </c>
      <c r="G25" s="7"/>
      <c r="H25" s="7"/>
      <c r="I25" s="27" t="s">
        <v>136</v>
      </c>
      <c r="J25" s="19"/>
      <c r="K25" s="19"/>
      <c r="L25" s="8"/>
    </row>
    <row r="26" spans="1:12" x14ac:dyDescent="0.2">
      <c r="A26" s="4">
        <v>44869</v>
      </c>
      <c r="B26" s="4">
        <v>44869</v>
      </c>
      <c r="C26" s="3" t="s">
        <v>36</v>
      </c>
      <c r="D26" s="3" t="s">
        <v>37</v>
      </c>
      <c r="E26" s="6">
        <v>-321</v>
      </c>
      <c r="F26" s="5">
        <v>56279.9</v>
      </c>
      <c r="G26" s="7"/>
      <c r="H26" s="7"/>
      <c r="I26" s="26">
        <f>H19</f>
        <v>12455.84</v>
      </c>
      <c r="J26" s="19"/>
      <c r="K26" s="19"/>
    </row>
    <row r="27" spans="1:12" x14ac:dyDescent="0.2">
      <c r="A27" s="4">
        <v>44866</v>
      </c>
      <c r="B27" s="4">
        <v>44865</v>
      </c>
      <c r="C27" s="3" t="s">
        <v>17</v>
      </c>
      <c r="D27" s="3" t="s">
        <v>8</v>
      </c>
      <c r="E27" s="6">
        <v>-10.7</v>
      </c>
      <c r="F27" s="5">
        <v>56600.9</v>
      </c>
    </row>
    <row r="28" spans="1:12" x14ac:dyDescent="0.2">
      <c r="A28" s="4">
        <v>44866</v>
      </c>
      <c r="B28" s="4">
        <v>44866</v>
      </c>
      <c r="C28" s="3" t="s">
        <v>18</v>
      </c>
      <c r="D28" s="3" t="s">
        <v>13</v>
      </c>
      <c r="E28" s="6">
        <v>-31.83</v>
      </c>
      <c r="F28" s="5">
        <v>56611.6</v>
      </c>
    </row>
    <row r="29" spans="1:12" x14ac:dyDescent="0.2">
      <c r="A29" s="4">
        <v>44853</v>
      </c>
      <c r="B29" s="4">
        <v>44853</v>
      </c>
      <c r="C29" s="3" t="s">
        <v>19</v>
      </c>
      <c r="D29" s="3" t="s">
        <v>20</v>
      </c>
      <c r="E29" s="6">
        <v>-21.5</v>
      </c>
      <c r="F29" s="5">
        <v>56643.43</v>
      </c>
    </row>
    <row r="30" spans="1:12" x14ac:dyDescent="0.2">
      <c r="A30" s="4">
        <v>44844</v>
      </c>
      <c r="B30" s="4">
        <v>44844</v>
      </c>
      <c r="C30" s="3" t="s">
        <v>10</v>
      </c>
      <c r="D30" s="3" t="s">
        <v>11</v>
      </c>
      <c r="E30" s="6">
        <v>-50</v>
      </c>
      <c r="F30" s="5">
        <v>56664.93</v>
      </c>
    </row>
    <row r="31" spans="1:12" x14ac:dyDescent="0.2">
      <c r="A31" s="4">
        <v>44840</v>
      </c>
      <c r="B31" s="4">
        <v>44840</v>
      </c>
      <c r="C31" s="3" t="s">
        <v>38</v>
      </c>
      <c r="D31" s="3" t="s">
        <v>33</v>
      </c>
      <c r="E31" s="6">
        <v>-69.989999999999995</v>
      </c>
      <c r="F31" s="5">
        <v>56714.93</v>
      </c>
    </row>
    <row r="32" spans="1:12" x14ac:dyDescent="0.2">
      <c r="A32" s="4">
        <v>44839</v>
      </c>
      <c r="B32" s="4">
        <v>44839</v>
      </c>
      <c r="C32" s="3" t="s">
        <v>12</v>
      </c>
      <c r="D32" s="3" t="s">
        <v>13</v>
      </c>
      <c r="E32" s="6">
        <v>-5.47</v>
      </c>
      <c r="F32" s="5">
        <v>56784.92</v>
      </c>
    </row>
    <row r="33" spans="1:6" x14ac:dyDescent="0.2">
      <c r="A33" s="4">
        <v>44837</v>
      </c>
      <c r="B33" s="4">
        <v>44837</v>
      </c>
      <c r="C33" s="3" t="s">
        <v>23</v>
      </c>
      <c r="D33" s="3" t="s">
        <v>24</v>
      </c>
      <c r="E33" s="6">
        <v>-23.84</v>
      </c>
      <c r="F33" s="5">
        <v>56790.39</v>
      </c>
    </row>
    <row r="34" spans="1:6" x14ac:dyDescent="0.2">
      <c r="A34" s="4">
        <v>44835</v>
      </c>
      <c r="B34" s="4">
        <v>44835</v>
      </c>
      <c r="C34" s="3" t="s">
        <v>15</v>
      </c>
      <c r="D34" s="3" t="s">
        <v>8</v>
      </c>
      <c r="E34" s="6">
        <v>-6</v>
      </c>
      <c r="F34" s="5">
        <v>56814.23</v>
      </c>
    </row>
    <row r="35" spans="1:6" x14ac:dyDescent="0.2">
      <c r="A35" s="4">
        <v>44835</v>
      </c>
      <c r="B35" s="4">
        <v>44835</v>
      </c>
      <c r="C35" s="3" t="s">
        <v>16</v>
      </c>
      <c r="D35" s="3" t="s">
        <v>8</v>
      </c>
      <c r="E35" s="6">
        <v>-30</v>
      </c>
      <c r="F35" s="5">
        <v>56820.23</v>
      </c>
    </row>
    <row r="36" spans="1:6" x14ac:dyDescent="0.2">
      <c r="A36" s="4">
        <v>44835</v>
      </c>
      <c r="B36" s="4">
        <v>44834</v>
      </c>
      <c r="C36" s="3" t="s">
        <v>17</v>
      </c>
      <c r="D36" s="3" t="s">
        <v>8</v>
      </c>
      <c r="E36" s="6">
        <v>-10.7</v>
      </c>
      <c r="F36" s="5">
        <v>56850.23</v>
      </c>
    </row>
    <row r="37" spans="1:6" x14ac:dyDescent="0.2">
      <c r="A37" s="4">
        <v>44835</v>
      </c>
      <c r="B37" s="4">
        <v>44835</v>
      </c>
      <c r="C37" s="3" t="s">
        <v>18</v>
      </c>
      <c r="D37" s="3" t="s">
        <v>13</v>
      </c>
      <c r="E37" s="6">
        <v>-31.84</v>
      </c>
      <c r="F37" s="5">
        <v>56860.93</v>
      </c>
    </row>
    <row r="38" spans="1:6" x14ac:dyDescent="0.2">
      <c r="A38" s="4">
        <v>44833</v>
      </c>
      <c r="B38" s="4">
        <v>44833</v>
      </c>
      <c r="C38" s="3" t="s">
        <v>39</v>
      </c>
      <c r="D38" s="3" t="s">
        <v>26</v>
      </c>
      <c r="E38" s="6">
        <v>-20</v>
      </c>
      <c r="F38" s="5">
        <v>56892.77</v>
      </c>
    </row>
    <row r="39" spans="1:6" x14ac:dyDescent="0.2">
      <c r="A39" s="4">
        <v>44833</v>
      </c>
      <c r="B39" s="4">
        <v>44833</v>
      </c>
      <c r="C39" s="3" t="s">
        <v>40</v>
      </c>
      <c r="D39" s="3" t="s">
        <v>41</v>
      </c>
      <c r="E39" s="6">
        <v>-11.15</v>
      </c>
      <c r="F39" s="5">
        <v>56912.77</v>
      </c>
    </row>
    <row r="40" spans="1:6" x14ac:dyDescent="0.2">
      <c r="A40" s="4">
        <v>44831</v>
      </c>
      <c r="B40" s="4">
        <v>44831</v>
      </c>
      <c r="C40" s="3" t="s">
        <v>42</v>
      </c>
      <c r="D40" s="3" t="s">
        <v>26</v>
      </c>
      <c r="E40" s="6">
        <v>-18.600000000000001</v>
      </c>
      <c r="F40" s="5">
        <v>56923.92</v>
      </c>
    </row>
    <row r="41" spans="1:6" x14ac:dyDescent="0.2">
      <c r="A41" s="4">
        <v>44824</v>
      </c>
      <c r="B41" s="4">
        <v>44824</v>
      </c>
      <c r="C41" s="3" t="s">
        <v>31</v>
      </c>
      <c r="D41" s="3" t="s">
        <v>8</v>
      </c>
      <c r="E41" s="5">
        <v>25</v>
      </c>
      <c r="F41" s="5">
        <v>56942.52</v>
      </c>
    </row>
    <row r="42" spans="1:6" x14ac:dyDescent="0.2">
      <c r="A42" s="4">
        <v>44824</v>
      </c>
      <c r="B42" s="4">
        <v>44824</v>
      </c>
      <c r="C42" s="3" t="s">
        <v>19</v>
      </c>
      <c r="D42" s="3" t="s">
        <v>20</v>
      </c>
      <c r="E42" s="6">
        <v>-21.69</v>
      </c>
      <c r="F42" s="5">
        <v>56917.52</v>
      </c>
    </row>
    <row r="43" spans="1:6" x14ac:dyDescent="0.2">
      <c r="A43" s="4">
        <v>44817</v>
      </c>
      <c r="B43" s="4">
        <v>44817</v>
      </c>
      <c r="C43" s="3" t="s">
        <v>43</v>
      </c>
      <c r="D43" s="3" t="s">
        <v>44</v>
      </c>
      <c r="E43" s="5">
        <v>25</v>
      </c>
      <c r="F43" s="5">
        <v>56939.21</v>
      </c>
    </row>
    <row r="44" spans="1:6" x14ac:dyDescent="0.2">
      <c r="A44" s="4">
        <v>44813</v>
      </c>
      <c r="B44" s="4">
        <v>44813</v>
      </c>
      <c r="C44" s="3" t="s">
        <v>45</v>
      </c>
      <c r="D44" s="3" t="s">
        <v>46</v>
      </c>
      <c r="E44" s="5">
        <v>100</v>
      </c>
      <c r="F44" s="5">
        <v>56914.21</v>
      </c>
    </row>
    <row r="45" spans="1:6" x14ac:dyDescent="0.2">
      <c r="A45" s="4">
        <v>44813</v>
      </c>
      <c r="B45" s="4">
        <v>44813</v>
      </c>
      <c r="C45" s="3" t="s">
        <v>10</v>
      </c>
      <c r="D45" s="3" t="s">
        <v>11</v>
      </c>
      <c r="E45" s="6">
        <v>-50</v>
      </c>
      <c r="F45" s="5">
        <v>56814.21</v>
      </c>
    </row>
    <row r="46" spans="1:6" x14ac:dyDescent="0.2">
      <c r="A46" s="4">
        <v>44810</v>
      </c>
      <c r="B46" s="4">
        <v>44810</v>
      </c>
      <c r="C46" s="3" t="s">
        <v>12</v>
      </c>
      <c r="D46" s="3" t="s">
        <v>13</v>
      </c>
      <c r="E46" s="6">
        <v>-2.5</v>
      </c>
      <c r="F46" s="5">
        <v>56864.21</v>
      </c>
    </row>
    <row r="47" spans="1:6" x14ac:dyDescent="0.2">
      <c r="A47" s="4">
        <v>44805</v>
      </c>
      <c r="B47" s="4">
        <v>44804</v>
      </c>
      <c r="C47" s="3" t="s">
        <v>17</v>
      </c>
      <c r="D47" s="3" t="s">
        <v>8</v>
      </c>
      <c r="E47" s="6">
        <v>-10.7</v>
      </c>
      <c r="F47" s="5">
        <v>56866.71</v>
      </c>
    </row>
    <row r="48" spans="1:6" x14ac:dyDescent="0.2">
      <c r="A48" s="4">
        <v>44805</v>
      </c>
      <c r="B48" s="4">
        <v>44805</v>
      </c>
      <c r="C48" s="3" t="s">
        <v>18</v>
      </c>
      <c r="D48" s="3" t="s">
        <v>13</v>
      </c>
      <c r="E48" s="6">
        <v>-31.88</v>
      </c>
      <c r="F48" s="5">
        <v>56877.41</v>
      </c>
    </row>
    <row r="49" spans="1:6" x14ac:dyDescent="0.2">
      <c r="A49" s="4">
        <v>44804</v>
      </c>
      <c r="B49" s="4">
        <v>44804</v>
      </c>
      <c r="C49" s="3" t="s">
        <v>31</v>
      </c>
      <c r="D49" s="3" t="s">
        <v>8</v>
      </c>
      <c r="E49" s="5">
        <v>100</v>
      </c>
      <c r="F49" s="5">
        <v>56909.29</v>
      </c>
    </row>
    <row r="50" spans="1:6" x14ac:dyDescent="0.2">
      <c r="A50" s="4">
        <v>44803</v>
      </c>
      <c r="B50" s="4">
        <v>44803</v>
      </c>
      <c r="C50" s="3" t="s">
        <v>9</v>
      </c>
      <c r="D50" s="3" t="s">
        <v>8</v>
      </c>
      <c r="E50" s="6">
        <v>-0.5</v>
      </c>
      <c r="F50" s="5">
        <v>56809.29</v>
      </c>
    </row>
    <row r="51" spans="1:6" x14ac:dyDescent="0.2">
      <c r="A51" s="4">
        <v>44803</v>
      </c>
      <c r="B51" s="4">
        <v>44803</v>
      </c>
      <c r="C51" s="3" t="s">
        <v>21</v>
      </c>
      <c r="D51" s="3" t="s">
        <v>22</v>
      </c>
      <c r="E51" s="6">
        <v>-402.96</v>
      </c>
      <c r="F51" s="5">
        <v>56809.79</v>
      </c>
    </row>
    <row r="52" spans="1:6" x14ac:dyDescent="0.2">
      <c r="A52" s="4">
        <v>44795</v>
      </c>
      <c r="B52" s="4">
        <v>44795</v>
      </c>
      <c r="C52" s="3" t="s">
        <v>19</v>
      </c>
      <c r="D52" s="3" t="s">
        <v>20</v>
      </c>
      <c r="E52" s="6">
        <v>-17.96</v>
      </c>
      <c r="F52" s="5">
        <v>57212.75</v>
      </c>
    </row>
    <row r="53" spans="1:6" x14ac:dyDescent="0.2">
      <c r="A53" s="4">
        <v>44792</v>
      </c>
      <c r="B53" s="4">
        <v>44792</v>
      </c>
      <c r="C53" s="3" t="s">
        <v>47</v>
      </c>
      <c r="D53" s="3" t="s">
        <v>8</v>
      </c>
      <c r="E53" s="6">
        <v>-3</v>
      </c>
      <c r="F53" s="5">
        <v>57230.71</v>
      </c>
    </row>
    <row r="54" spans="1:6" x14ac:dyDescent="0.2">
      <c r="A54" s="4">
        <v>44792</v>
      </c>
      <c r="B54" s="4">
        <v>44791</v>
      </c>
      <c r="C54" s="3" t="s">
        <v>48</v>
      </c>
      <c r="D54" s="3" t="s">
        <v>8</v>
      </c>
      <c r="E54" s="5">
        <v>150.32</v>
      </c>
      <c r="F54" s="5">
        <v>57233.71</v>
      </c>
    </row>
    <row r="55" spans="1:6" x14ac:dyDescent="0.2">
      <c r="A55" s="4">
        <v>44791</v>
      </c>
      <c r="B55" s="4">
        <v>44791</v>
      </c>
      <c r="C55" s="3" t="s">
        <v>48</v>
      </c>
      <c r="D55" s="3" t="s">
        <v>33</v>
      </c>
      <c r="E55" s="6">
        <v>-150.32</v>
      </c>
      <c r="F55" s="5">
        <v>57083.39</v>
      </c>
    </row>
    <row r="56" spans="1:6" x14ac:dyDescent="0.2">
      <c r="A56" s="4">
        <v>44790</v>
      </c>
      <c r="B56" s="4">
        <v>44790</v>
      </c>
      <c r="C56" s="3" t="s">
        <v>31</v>
      </c>
      <c r="D56" s="3" t="s">
        <v>8</v>
      </c>
      <c r="E56" s="5">
        <v>25</v>
      </c>
      <c r="F56" s="5">
        <v>57233.71</v>
      </c>
    </row>
    <row r="57" spans="1:6" x14ac:dyDescent="0.2">
      <c r="A57" s="4">
        <v>44783</v>
      </c>
      <c r="B57" s="4">
        <v>44783</v>
      </c>
      <c r="C57" s="3" t="s">
        <v>49</v>
      </c>
      <c r="D57" s="3" t="s">
        <v>14</v>
      </c>
      <c r="E57" s="6">
        <v>-32.1</v>
      </c>
      <c r="F57" s="5">
        <v>57208.71</v>
      </c>
    </row>
    <row r="58" spans="1:6" x14ac:dyDescent="0.2">
      <c r="A58" s="4">
        <v>44783</v>
      </c>
      <c r="B58" s="4">
        <v>44783</v>
      </c>
      <c r="C58" s="3" t="s">
        <v>10</v>
      </c>
      <c r="D58" s="3" t="s">
        <v>11</v>
      </c>
      <c r="E58" s="6">
        <v>-50</v>
      </c>
      <c r="F58" s="5">
        <v>57240.81</v>
      </c>
    </row>
    <row r="59" spans="1:6" x14ac:dyDescent="0.2">
      <c r="A59" s="4">
        <v>44782</v>
      </c>
      <c r="B59" s="4">
        <v>44782</v>
      </c>
      <c r="C59" s="3" t="s">
        <v>47</v>
      </c>
      <c r="D59" s="3" t="s">
        <v>8</v>
      </c>
      <c r="E59" s="6">
        <v>-3</v>
      </c>
      <c r="F59" s="5">
        <v>57290.81</v>
      </c>
    </row>
    <row r="60" spans="1:6" x14ac:dyDescent="0.2">
      <c r="A60" s="4">
        <v>44782</v>
      </c>
      <c r="B60" s="4">
        <v>44782</v>
      </c>
      <c r="C60" s="3" t="s">
        <v>48</v>
      </c>
      <c r="D60" s="3" t="s">
        <v>8</v>
      </c>
      <c r="E60" s="5">
        <v>150.32</v>
      </c>
      <c r="F60" s="5">
        <v>57293.81</v>
      </c>
    </row>
    <row r="61" spans="1:6" x14ac:dyDescent="0.2">
      <c r="A61" s="4">
        <v>44782</v>
      </c>
      <c r="B61" s="4">
        <v>44782</v>
      </c>
      <c r="C61" s="3" t="s">
        <v>48</v>
      </c>
      <c r="D61" s="3" t="s">
        <v>33</v>
      </c>
      <c r="E61" s="6">
        <v>-150.32</v>
      </c>
      <c r="F61" s="5">
        <v>57143.49</v>
      </c>
    </row>
    <row r="62" spans="1:6" x14ac:dyDescent="0.2">
      <c r="A62" s="4">
        <v>44782</v>
      </c>
      <c r="B62" s="4">
        <v>44782</v>
      </c>
      <c r="C62" s="3" t="s">
        <v>10</v>
      </c>
      <c r="D62" s="3" t="s">
        <v>11</v>
      </c>
      <c r="E62" s="6">
        <v>-50</v>
      </c>
      <c r="F62" s="5">
        <v>57293.81</v>
      </c>
    </row>
    <row r="63" spans="1:6" x14ac:dyDescent="0.2">
      <c r="A63" s="4">
        <v>44778</v>
      </c>
      <c r="B63" s="4">
        <v>44778</v>
      </c>
      <c r="C63" s="3" t="s">
        <v>49</v>
      </c>
      <c r="D63" s="3" t="s">
        <v>14</v>
      </c>
      <c r="E63" s="6">
        <v>-2.1</v>
      </c>
      <c r="F63" s="5">
        <v>57343.81</v>
      </c>
    </row>
    <row r="64" spans="1:6" x14ac:dyDescent="0.2">
      <c r="A64" s="4">
        <v>44778</v>
      </c>
      <c r="B64" s="4">
        <v>44778</v>
      </c>
      <c r="C64" s="3" t="s">
        <v>31</v>
      </c>
      <c r="D64" s="3" t="s">
        <v>8</v>
      </c>
      <c r="E64" s="5">
        <v>140</v>
      </c>
      <c r="F64" s="5">
        <v>57345.91</v>
      </c>
    </row>
    <row r="65" spans="1:6" x14ac:dyDescent="0.2">
      <c r="A65" s="4">
        <v>44778</v>
      </c>
      <c r="B65" s="4">
        <v>44778</v>
      </c>
      <c r="C65" s="3" t="s">
        <v>12</v>
      </c>
      <c r="D65" s="3" t="s">
        <v>13</v>
      </c>
      <c r="E65" s="6">
        <v>-176.5</v>
      </c>
      <c r="F65" s="5">
        <v>57205.91</v>
      </c>
    </row>
    <row r="66" spans="1:6" x14ac:dyDescent="0.2">
      <c r="A66" s="4">
        <v>44777</v>
      </c>
      <c r="B66" s="4">
        <v>44777</v>
      </c>
      <c r="C66" s="3" t="s">
        <v>45</v>
      </c>
      <c r="D66" s="3" t="s">
        <v>50</v>
      </c>
      <c r="E66" s="5">
        <v>140</v>
      </c>
      <c r="F66" s="5">
        <v>57382.41</v>
      </c>
    </row>
    <row r="67" spans="1:6" x14ac:dyDescent="0.2">
      <c r="A67" s="4">
        <v>44776</v>
      </c>
      <c r="B67" s="4">
        <v>44776</v>
      </c>
      <c r="C67" s="3" t="s">
        <v>49</v>
      </c>
      <c r="D67" s="3" t="s">
        <v>51</v>
      </c>
      <c r="E67" s="6">
        <v>-30</v>
      </c>
      <c r="F67" s="5">
        <v>57242.41</v>
      </c>
    </row>
    <row r="68" spans="1:6" x14ac:dyDescent="0.2">
      <c r="A68" s="4">
        <v>44776</v>
      </c>
      <c r="B68" s="4">
        <v>44776</v>
      </c>
      <c r="C68" s="3" t="s">
        <v>9</v>
      </c>
      <c r="D68" s="3" t="s">
        <v>8</v>
      </c>
      <c r="E68" s="6">
        <v>-0.5</v>
      </c>
      <c r="F68" s="5">
        <v>57272.41</v>
      </c>
    </row>
    <row r="69" spans="1:6" x14ac:dyDescent="0.2">
      <c r="A69" s="4">
        <v>44776</v>
      </c>
      <c r="B69" s="4">
        <v>44776</v>
      </c>
      <c r="C69" s="3" t="s">
        <v>52</v>
      </c>
      <c r="D69" s="3" t="s">
        <v>53</v>
      </c>
      <c r="E69" s="6">
        <v>-160.5</v>
      </c>
      <c r="F69" s="5">
        <v>57272.91</v>
      </c>
    </row>
    <row r="70" spans="1:6" x14ac:dyDescent="0.2">
      <c r="A70" s="4">
        <v>44776</v>
      </c>
      <c r="B70" s="4">
        <v>44776</v>
      </c>
      <c r="C70" s="3" t="s">
        <v>31</v>
      </c>
      <c r="D70" s="3" t="s">
        <v>8</v>
      </c>
      <c r="E70" s="5">
        <v>100</v>
      </c>
      <c r="F70" s="5">
        <v>57433.41</v>
      </c>
    </row>
    <row r="71" spans="1:6" x14ac:dyDescent="0.2">
      <c r="A71" s="4">
        <v>44775</v>
      </c>
      <c r="B71" s="4">
        <v>44775</v>
      </c>
      <c r="C71" s="3" t="s">
        <v>23</v>
      </c>
      <c r="D71" s="3" t="s">
        <v>24</v>
      </c>
      <c r="E71" s="6">
        <v>-23.84</v>
      </c>
      <c r="F71" s="5">
        <v>57333.41</v>
      </c>
    </row>
    <row r="72" spans="1:6" x14ac:dyDescent="0.2">
      <c r="A72" s="4">
        <v>44774</v>
      </c>
      <c r="B72" s="4">
        <v>44774</v>
      </c>
      <c r="C72" s="3" t="s">
        <v>10</v>
      </c>
      <c r="D72" s="3" t="s">
        <v>11</v>
      </c>
      <c r="E72" s="6">
        <v>-50</v>
      </c>
      <c r="F72" s="5">
        <v>57357.25</v>
      </c>
    </row>
    <row r="73" spans="1:6" x14ac:dyDescent="0.2">
      <c r="A73" s="4">
        <v>44774</v>
      </c>
      <c r="B73" s="4">
        <v>44774</v>
      </c>
      <c r="C73" s="3" t="s">
        <v>18</v>
      </c>
      <c r="D73" s="3" t="s">
        <v>13</v>
      </c>
      <c r="E73" s="6">
        <v>-31.83</v>
      </c>
      <c r="F73" s="5">
        <v>57407.25</v>
      </c>
    </row>
    <row r="74" spans="1:6" x14ac:dyDescent="0.2">
      <c r="A74" s="4">
        <v>44774</v>
      </c>
      <c r="B74" s="4">
        <v>44773</v>
      </c>
      <c r="C74" s="3" t="s">
        <v>17</v>
      </c>
      <c r="D74" s="3" t="s">
        <v>8</v>
      </c>
      <c r="E74" s="6">
        <v>-10.7</v>
      </c>
      <c r="F74" s="5">
        <v>57439.08</v>
      </c>
    </row>
    <row r="75" spans="1:6" x14ac:dyDescent="0.2">
      <c r="A75" s="4">
        <v>44769</v>
      </c>
      <c r="B75" s="4">
        <v>44769</v>
      </c>
      <c r="C75" s="3" t="s">
        <v>45</v>
      </c>
      <c r="D75" s="3" t="s">
        <v>54</v>
      </c>
      <c r="E75" s="5">
        <v>25</v>
      </c>
      <c r="F75" s="5">
        <v>57449.78</v>
      </c>
    </row>
    <row r="76" spans="1:6" x14ac:dyDescent="0.2">
      <c r="A76" s="4">
        <v>44763</v>
      </c>
      <c r="B76" s="4">
        <v>44763</v>
      </c>
      <c r="C76" s="3" t="s">
        <v>10</v>
      </c>
      <c r="D76" s="3" t="s">
        <v>11</v>
      </c>
      <c r="E76" s="6">
        <v>-50</v>
      </c>
      <c r="F76" s="5">
        <v>57424.78</v>
      </c>
    </row>
    <row r="77" spans="1:6" x14ac:dyDescent="0.2">
      <c r="A77" s="4">
        <v>44763</v>
      </c>
      <c r="B77" s="4">
        <v>44763</v>
      </c>
      <c r="C77" s="3" t="s">
        <v>55</v>
      </c>
      <c r="D77" s="3" t="s">
        <v>8</v>
      </c>
      <c r="E77" s="6">
        <v>-1.07</v>
      </c>
      <c r="F77" s="5">
        <v>57474.78</v>
      </c>
    </row>
    <row r="78" spans="1:6" x14ac:dyDescent="0.2">
      <c r="A78" s="4">
        <v>44763</v>
      </c>
      <c r="B78" s="4">
        <v>44763</v>
      </c>
      <c r="C78" s="3" t="s">
        <v>56</v>
      </c>
      <c r="D78" s="3" t="s">
        <v>57</v>
      </c>
      <c r="E78" s="5">
        <v>25</v>
      </c>
      <c r="F78" s="5">
        <v>57475.85</v>
      </c>
    </row>
    <row r="79" spans="1:6" x14ac:dyDescent="0.2">
      <c r="A79" s="4">
        <v>44762</v>
      </c>
      <c r="B79" s="4">
        <v>44762</v>
      </c>
      <c r="C79" s="3" t="s">
        <v>58</v>
      </c>
      <c r="D79" s="3" t="s">
        <v>8</v>
      </c>
      <c r="E79" s="6">
        <v>-1.07</v>
      </c>
      <c r="F79" s="5">
        <v>57450.85</v>
      </c>
    </row>
    <row r="80" spans="1:6" x14ac:dyDescent="0.2">
      <c r="A80" s="4">
        <v>44762</v>
      </c>
      <c r="B80" s="4">
        <v>44762</v>
      </c>
      <c r="C80" s="3" t="s">
        <v>59</v>
      </c>
      <c r="D80" s="3" t="s">
        <v>57</v>
      </c>
      <c r="E80" s="5">
        <v>25</v>
      </c>
      <c r="F80" s="5">
        <v>57451.92</v>
      </c>
    </row>
    <row r="81" spans="1:6" x14ac:dyDescent="0.2">
      <c r="A81" s="4">
        <v>44761</v>
      </c>
      <c r="B81" s="4">
        <v>44761</v>
      </c>
      <c r="C81" s="3" t="s">
        <v>10</v>
      </c>
      <c r="D81" s="3" t="s">
        <v>11</v>
      </c>
      <c r="E81" s="6">
        <v>-50</v>
      </c>
      <c r="F81" s="5">
        <v>57426.92</v>
      </c>
    </row>
    <row r="82" spans="1:6" x14ac:dyDescent="0.2">
      <c r="A82" s="4">
        <v>44761</v>
      </c>
      <c r="B82" s="4">
        <v>44761</v>
      </c>
      <c r="C82" s="3" t="s">
        <v>19</v>
      </c>
      <c r="D82" s="3" t="s">
        <v>20</v>
      </c>
      <c r="E82" s="6">
        <v>-19.920000000000002</v>
      </c>
      <c r="F82" s="5">
        <v>57476.92</v>
      </c>
    </row>
    <row r="83" spans="1:6" x14ac:dyDescent="0.2">
      <c r="A83" s="4">
        <v>44757</v>
      </c>
      <c r="B83" s="4">
        <v>44757</v>
      </c>
      <c r="C83" s="3" t="s">
        <v>60</v>
      </c>
      <c r="D83" s="3" t="s">
        <v>8</v>
      </c>
      <c r="E83" s="6">
        <v>-17.12</v>
      </c>
      <c r="F83" s="5">
        <v>57496.84</v>
      </c>
    </row>
    <row r="84" spans="1:6" x14ac:dyDescent="0.2">
      <c r="A84" s="4">
        <v>44757</v>
      </c>
      <c r="B84" s="4">
        <v>44753</v>
      </c>
      <c r="C84" s="3" t="s">
        <v>61</v>
      </c>
      <c r="D84" s="3" t="s">
        <v>57</v>
      </c>
      <c r="E84" s="6">
        <v>-125</v>
      </c>
      <c r="F84" s="5">
        <v>57513.96</v>
      </c>
    </row>
    <row r="85" spans="1:6" x14ac:dyDescent="0.2">
      <c r="A85" s="4">
        <v>44757</v>
      </c>
      <c r="B85" s="4">
        <v>44757</v>
      </c>
      <c r="C85" s="3" t="s">
        <v>62</v>
      </c>
      <c r="D85" s="3" t="s">
        <v>8</v>
      </c>
      <c r="E85" s="6">
        <v>-4.28</v>
      </c>
      <c r="F85" s="5">
        <v>57638.96</v>
      </c>
    </row>
    <row r="86" spans="1:6" x14ac:dyDescent="0.2">
      <c r="A86" s="4">
        <v>44757</v>
      </c>
      <c r="B86" s="4">
        <v>44753</v>
      </c>
      <c r="C86" s="3" t="s">
        <v>63</v>
      </c>
      <c r="D86" s="3" t="s">
        <v>57</v>
      </c>
      <c r="E86" s="6">
        <v>-25</v>
      </c>
      <c r="F86" s="5">
        <v>57643.24</v>
      </c>
    </row>
    <row r="87" spans="1:6" x14ac:dyDescent="0.2">
      <c r="A87" s="4">
        <v>44755</v>
      </c>
      <c r="B87" s="4">
        <v>44755</v>
      </c>
      <c r="C87" s="3" t="s">
        <v>64</v>
      </c>
      <c r="D87" s="3" t="s">
        <v>65</v>
      </c>
      <c r="E87" s="6">
        <v>-100</v>
      </c>
      <c r="F87" s="5">
        <v>57668.24</v>
      </c>
    </row>
    <row r="88" spans="1:6" x14ac:dyDescent="0.2">
      <c r="A88" s="4">
        <v>44754</v>
      </c>
      <c r="B88" s="4">
        <v>44754</v>
      </c>
      <c r="C88" s="3" t="s">
        <v>45</v>
      </c>
      <c r="D88" s="3" t="s">
        <v>66</v>
      </c>
      <c r="E88" s="5">
        <v>50</v>
      </c>
      <c r="F88" s="5">
        <v>57768.24</v>
      </c>
    </row>
    <row r="89" spans="1:6" x14ac:dyDescent="0.2">
      <c r="A89" s="4">
        <v>44753</v>
      </c>
      <c r="B89" s="4">
        <v>44753</v>
      </c>
      <c r="C89" s="3" t="s">
        <v>67</v>
      </c>
      <c r="D89" s="3" t="s">
        <v>8</v>
      </c>
      <c r="E89" s="6">
        <v>-125.19</v>
      </c>
      <c r="F89" s="5">
        <v>57718.239999999998</v>
      </c>
    </row>
    <row r="90" spans="1:6" x14ac:dyDescent="0.2">
      <c r="A90" s="4">
        <v>44753</v>
      </c>
      <c r="B90" s="4">
        <v>44753</v>
      </c>
      <c r="C90" s="3" t="s">
        <v>68</v>
      </c>
      <c r="D90" s="3" t="s">
        <v>8</v>
      </c>
      <c r="E90" s="6">
        <v>-6.42</v>
      </c>
      <c r="F90" s="5">
        <v>57843.43</v>
      </c>
    </row>
    <row r="91" spans="1:6" x14ac:dyDescent="0.2">
      <c r="A91" s="4">
        <v>44753</v>
      </c>
      <c r="B91" s="4">
        <v>44753</v>
      </c>
      <c r="C91" s="3" t="s">
        <v>69</v>
      </c>
      <c r="D91" s="3" t="s">
        <v>57</v>
      </c>
      <c r="E91" s="5">
        <v>2700</v>
      </c>
      <c r="F91" s="5">
        <v>57849.85</v>
      </c>
    </row>
    <row r="92" spans="1:6" x14ac:dyDescent="0.2">
      <c r="A92" s="4">
        <v>44753</v>
      </c>
      <c r="B92" s="4">
        <v>44753</v>
      </c>
      <c r="C92" s="3" t="s">
        <v>69</v>
      </c>
      <c r="D92" s="3" t="s">
        <v>57</v>
      </c>
      <c r="E92" s="5">
        <v>2450</v>
      </c>
      <c r="F92" s="5">
        <v>55149.85</v>
      </c>
    </row>
    <row r="93" spans="1:6" x14ac:dyDescent="0.2">
      <c r="A93" s="4">
        <v>44753</v>
      </c>
      <c r="B93" s="4">
        <v>44753</v>
      </c>
      <c r="C93" s="3" t="s">
        <v>70</v>
      </c>
      <c r="D93" s="3" t="s">
        <v>57</v>
      </c>
      <c r="E93" s="5">
        <v>25</v>
      </c>
      <c r="F93" s="5">
        <v>52699.85</v>
      </c>
    </row>
    <row r="94" spans="1:6" x14ac:dyDescent="0.2">
      <c r="A94" s="4">
        <v>44753</v>
      </c>
      <c r="B94" s="4">
        <v>44753</v>
      </c>
      <c r="C94" s="3" t="s">
        <v>70</v>
      </c>
      <c r="D94" s="3" t="s">
        <v>57</v>
      </c>
      <c r="E94" s="5">
        <v>250</v>
      </c>
      <c r="F94" s="5">
        <v>52674.85</v>
      </c>
    </row>
    <row r="95" spans="1:6" x14ac:dyDescent="0.2">
      <c r="A95" s="4">
        <v>44748</v>
      </c>
      <c r="B95" s="4">
        <v>44748</v>
      </c>
      <c r="C95" s="3" t="s">
        <v>12</v>
      </c>
      <c r="D95" s="3" t="s">
        <v>13</v>
      </c>
      <c r="E95" s="6">
        <v>-6.47</v>
      </c>
      <c r="F95" s="5">
        <v>52424.85</v>
      </c>
    </row>
    <row r="96" spans="1:6" x14ac:dyDescent="0.2">
      <c r="A96" s="4">
        <v>44747</v>
      </c>
      <c r="B96" s="4">
        <v>44747</v>
      </c>
      <c r="C96" s="3" t="s">
        <v>71</v>
      </c>
      <c r="D96" s="3" t="s">
        <v>72</v>
      </c>
      <c r="E96" s="6">
        <v>-273.72000000000003</v>
      </c>
      <c r="F96" s="5">
        <v>52431.32</v>
      </c>
    </row>
    <row r="97" spans="1:6" x14ac:dyDescent="0.2">
      <c r="A97" s="4">
        <v>44743</v>
      </c>
      <c r="B97" s="4">
        <v>44743</v>
      </c>
      <c r="C97" s="3" t="s">
        <v>15</v>
      </c>
      <c r="D97" s="3" t="s">
        <v>8</v>
      </c>
      <c r="E97" s="6">
        <v>-2.4</v>
      </c>
      <c r="F97" s="5">
        <v>52705.04</v>
      </c>
    </row>
    <row r="98" spans="1:6" x14ac:dyDescent="0.2">
      <c r="A98" s="4">
        <v>44743</v>
      </c>
      <c r="B98" s="4">
        <v>44743</v>
      </c>
      <c r="C98" s="3" t="s">
        <v>16</v>
      </c>
      <c r="D98" s="3" t="s">
        <v>8</v>
      </c>
      <c r="E98" s="6">
        <v>-12</v>
      </c>
      <c r="F98" s="5">
        <v>52707.44</v>
      </c>
    </row>
    <row r="99" spans="1:6" x14ac:dyDescent="0.2">
      <c r="A99" s="4">
        <v>44743</v>
      </c>
      <c r="B99" s="4">
        <v>44742</v>
      </c>
      <c r="C99" s="3" t="s">
        <v>17</v>
      </c>
      <c r="D99" s="3" t="s">
        <v>8</v>
      </c>
      <c r="E99" s="6">
        <v>-10.7</v>
      </c>
      <c r="F99" s="5">
        <v>52719.44</v>
      </c>
    </row>
    <row r="100" spans="1:6" x14ac:dyDescent="0.2">
      <c r="A100" s="4">
        <v>44743</v>
      </c>
      <c r="B100" s="4">
        <v>44743</v>
      </c>
      <c r="C100" s="3" t="s">
        <v>18</v>
      </c>
      <c r="D100" s="3" t="s">
        <v>13</v>
      </c>
      <c r="E100" s="6">
        <v>-31.84</v>
      </c>
      <c r="F100" s="5">
        <v>52730.14</v>
      </c>
    </row>
    <row r="101" spans="1:6" x14ac:dyDescent="0.2">
      <c r="A101" s="4">
        <v>44732</v>
      </c>
      <c r="B101" s="4">
        <v>44732</v>
      </c>
      <c r="C101" s="3" t="s">
        <v>19</v>
      </c>
      <c r="D101" s="3" t="s">
        <v>20</v>
      </c>
      <c r="E101" s="6">
        <v>-18.66</v>
      </c>
      <c r="F101" s="5">
        <v>52761.98</v>
      </c>
    </row>
    <row r="102" spans="1:6" x14ac:dyDescent="0.2">
      <c r="A102" s="4">
        <v>44729</v>
      </c>
      <c r="B102" s="4">
        <v>44729</v>
      </c>
      <c r="C102" s="3" t="s">
        <v>45</v>
      </c>
      <c r="D102" s="3" t="s">
        <v>73</v>
      </c>
      <c r="E102" s="5">
        <v>25</v>
      </c>
      <c r="F102" s="5">
        <v>52780.639999999999</v>
      </c>
    </row>
    <row r="103" spans="1:6" x14ac:dyDescent="0.2">
      <c r="A103" s="4">
        <v>44726</v>
      </c>
      <c r="B103" s="4">
        <v>44726</v>
      </c>
      <c r="C103" s="3" t="s">
        <v>31</v>
      </c>
      <c r="D103" s="3" t="s">
        <v>8</v>
      </c>
      <c r="E103" s="5">
        <v>71.28</v>
      </c>
      <c r="F103" s="5">
        <v>52755.64</v>
      </c>
    </row>
    <row r="104" spans="1:6" x14ac:dyDescent="0.2">
      <c r="A104" s="4">
        <v>44721</v>
      </c>
      <c r="B104" s="4">
        <v>44721</v>
      </c>
      <c r="C104" s="3" t="s">
        <v>38</v>
      </c>
      <c r="D104" s="3" t="s">
        <v>33</v>
      </c>
      <c r="E104" s="6">
        <v>-0.33</v>
      </c>
      <c r="F104" s="5">
        <v>52684.36</v>
      </c>
    </row>
    <row r="105" spans="1:6" x14ac:dyDescent="0.2">
      <c r="A105" s="4">
        <v>44714</v>
      </c>
      <c r="B105" s="4">
        <v>44714</v>
      </c>
      <c r="C105" s="3" t="s">
        <v>23</v>
      </c>
      <c r="D105" s="3" t="s">
        <v>24</v>
      </c>
      <c r="E105" s="6">
        <v>-23.84</v>
      </c>
      <c r="F105" s="5">
        <v>52684.69</v>
      </c>
    </row>
    <row r="106" spans="1:6" x14ac:dyDescent="0.2">
      <c r="A106" s="4">
        <v>44713</v>
      </c>
      <c r="B106" s="4">
        <v>44713</v>
      </c>
      <c r="C106" s="3" t="s">
        <v>9</v>
      </c>
      <c r="D106" s="3" t="s">
        <v>8</v>
      </c>
      <c r="E106" s="6">
        <v>-0.5</v>
      </c>
      <c r="F106" s="5">
        <v>52708.53</v>
      </c>
    </row>
    <row r="107" spans="1:6" x14ac:dyDescent="0.2">
      <c r="A107" s="4">
        <v>44713</v>
      </c>
      <c r="B107" s="4">
        <v>44713</v>
      </c>
      <c r="C107" s="3" t="s">
        <v>21</v>
      </c>
      <c r="D107" s="3" t="s">
        <v>22</v>
      </c>
      <c r="E107" s="6">
        <v>-402.96</v>
      </c>
      <c r="F107" s="5">
        <v>52709.03</v>
      </c>
    </row>
    <row r="108" spans="1:6" x14ac:dyDescent="0.2">
      <c r="A108" s="4">
        <v>44713</v>
      </c>
      <c r="B108" s="4">
        <v>44712</v>
      </c>
      <c r="C108" s="3" t="s">
        <v>17</v>
      </c>
      <c r="D108" s="3" t="s">
        <v>8</v>
      </c>
      <c r="E108" s="6">
        <v>-10.7</v>
      </c>
      <c r="F108" s="5">
        <v>53111.99</v>
      </c>
    </row>
    <row r="109" spans="1:6" x14ac:dyDescent="0.2">
      <c r="A109" s="4">
        <v>44713</v>
      </c>
      <c r="B109" s="4">
        <v>44713</v>
      </c>
      <c r="C109" s="3" t="s">
        <v>18</v>
      </c>
      <c r="D109" s="3" t="s">
        <v>13</v>
      </c>
      <c r="E109" s="6">
        <v>-31.83</v>
      </c>
      <c r="F109" s="5">
        <v>53122.69</v>
      </c>
    </row>
    <row r="110" spans="1:6" x14ac:dyDescent="0.2">
      <c r="A110" s="4">
        <v>44699</v>
      </c>
      <c r="B110" s="4">
        <v>44699</v>
      </c>
      <c r="C110" s="3" t="s">
        <v>19</v>
      </c>
      <c r="D110" s="3" t="s">
        <v>20</v>
      </c>
      <c r="E110" s="6">
        <v>-18.010000000000002</v>
      </c>
      <c r="F110" s="5">
        <v>53154.52</v>
      </c>
    </row>
    <row r="111" spans="1:6" x14ac:dyDescent="0.2">
      <c r="A111" s="4">
        <v>44697</v>
      </c>
      <c r="B111" s="4">
        <v>44697</v>
      </c>
      <c r="C111" s="3" t="s">
        <v>48</v>
      </c>
      <c r="D111" s="3" t="s">
        <v>33</v>
      </c>
      <c r="E111" s="6">
        <v>-374.71</v>
      </c>
      <c r="F111" s="5">
        <v>53172.53</v>
      </c>
    </row>
    <row r="112" spans="1:6" x14ac:dyDescent="0.2">
      <c r="A112" s="4">
        <v>44683</v>
      </c>
      <c r="B112" s="4">
        <v>44683</v>
      </c>
      <c r="C112" s="3" t="s">
        <v>18</v>
      </c>
      <c r="D112" s="3" t="s">
        <v>13</v>
      </c>
      <c r="E112" s="6">
        <v>-31.84</v>
      </c>
      <c r="F112" s="5">
        <v>53547.24</v>
      </c>
    </row>
    <row r="113" spans="1:6" x14ac:dyDescent="0.2">
      <c r="A113" s="4">
        <v>44682</v>
      </c>
      <c r="B113" s="4">
        <v>44681</v>
      </c>
      <c r="C113" s="3" t="s">
        <v>17</v>
      </c>
      <c r="D113" s="3" t="s">
        <v>8</v>
      </c>
      <c r="E113" s="6">
        <v>-10.7</v>
      </c>
      <c r="F113" s="5">
        <v>53579.08</v>
      </c>
    </row>
    <row r="114" spans="1:6" x14ac:dyDescent="0.2">
      <c r="A114" s="4">
        <v>44680</v>
      </c>
      <c r="B114" s="4">
        <v>44680</v>
      </c>
      <c r="C114" s="3" t="s">
        <v>9</v>
      </c>
      <c r="D114" s="3" t="s">
        <v>8</v>
      </c>
      <c r="E114" s="6">
        <v>-0.5</v>
      </c>
      <c r="F114" s="5">
        <v>53589.78</v>
      </c>
    </row>
    <row r="115" spans="1:6" x14ac:dyDescent="0.2">
      <c r="A115" s="4">
        <v>44680</v>
      </c>
      <c r="B115" s="4">
        <v>44680</v>
      </c>
      <c r="C115" s="3" t="s">
        <v>74</v>
      </c>
      <c r="D115" s="3" t="s">
        <v>37</v>
      </c>
      <c r="E115" s="6">
        <v>-642</v>
      </c>
      <c r="F115" s="5">
        <v>53590.28</v>
      </c>
    </row>
    <row r="116" spans="1:6" x14ac:dyDescent="0.2">
      <c r="A116" s="4">
        <v>44679</v>
      </c>
      <c r="B116" s="4">
        <v>44679</v>
      </c>
      <c r="C116" s="3" t="s">
        <v>75</v>
      </c>
      <c r="D116" s="3" t="s">
        <v>76</v>
      </c>
      <c r="E116" s="6">
        <v>-64.2</v>
      </c>
      <c r="F116" s="5">
        <v>54232.28</v>
      </c>
    </row>
    <row r="117" spans="1:6" x14ac:dyDescent="0.2">
      <c r="A117" s="4">
        <v>44677</v>
      </c>
      <c r="B117" s="4">
        <v>44677</v>
      </c>
      <c r="C117" s="3" t="s">
        <v>38</v>
      </c>
      <c r="D117" s="3" t="s">
        <v>33</v>
      </c>
      <c r="E117" s="6">
        <v>-0.9</v>
      </c>
      <c r="F117" s="5">
        <v>54296.480000000003</v>
      </c>
    </row>
    <row r="118" spans="1:6" x14ac:dyDescent="0.2">
      <c r="A118" s="4">
        <v>44671</v>
      </c>
      <c r="B118" s="4">
        <v>44671</v>
      </c>
      <c r="C118" s="3" t="s">
        <v>19</v>
      </c>
      <c r="D118" s="3" t="s">
        <v>20</v>
      </c>
      <c r="E118" s="6">
        <v>-20.350000000000001</v>
      </c>
      <c r="F118" s="5">
        <v>54297.38</v>
      </c>
    </row>
    <row r="119" spans="1:6" x14ac:dyDescent="0.2">
      <c r="A119" s="4">
        <v>44659</v>
      </c>
      <c r="B119" s="4">
        <v>44659</v>
      </c>
      <c r="C119" s="3" t="s">
        <v>47</v>
      </c>
      <c r="D119" s="3" t="s">
        <v>8</v>
      </c>
      <c r="E119" s="6">
        <v>-3</v>
      </c>
      <c r="F119" s="5">
        <v>54317.73</v>
      </c>
    </row>
    <row r="120" spans="1:6" x14ac:dyDescent="0.2">
      <c r="A120" s="4">
        <v>44659</v>
      </c>
      <c r="B120" s="4">
        <v>44658</v>
      </c>
      <c r="C120" s="3" t="s">
        <v>77</v>
      </c>
      <c r="D120" s="3" t="s">
        <v>8</v>
      </c>
      <c r="E120" s="5">
        <v>200</v>
      </c>
      <c r="F120" s="5">
        <v>54320.73</v>
      </c>
    </row>
    <row r="121" spans="1:6" x14ac:dyDescent="0.2">
      <c r="A121" s="4">
        <v>44658</v>
      </c>
      <c r="B121" s="4">
        <v>44658</v>
      </c>
      <c r="C121" s="3" t="s">
        <v>77</v>
      </c>
      <c r="D121" s="3" t="s">
        <v>78</v>
      </c>
      <c r="E121" s="6">
        <v>-200</v>
      </c>
      <c r="F121" s="5">
        <v>54120.73</v>
      </c>
    </row>
    <row r="122" spans="1:6" x14ac:dyDescent="0.2">
      <c r="A122" s="4">
        <v>44658</v>
      </c>
      <c r="B122" s="4">
        <v>44658</v>
      </c>
      <c r="C122" s="3" t="s">
        <v>12</v>
      </c>
      <c r="D122" s="3" t="s">
        <v>13</v>
      </c>
      <c r="E122" s="6">
        <v>-2.97</v>
      </c>
      <c r="F122" s="5">
        <v>54320.73</v>
      </c>
    </row>
    <row r="123" spans="1:6" x14ac:dyDescent="0.2">
      <c r="A123" s="4">
        <v>44655</v>
      </c>
      <c r="B123" s="4">
        <v>44655</v>
      </c>
      <c r="C123" s="3" t="s">
        <v>23</v>
      </c>
      <c r="D123" s="3" t="s">
        <v>24</v>
      </c>
      <c r="E123" s="6">
        <v>-23.84</v>
      </c>
      <c r="F123" s="5">
        <v>54323.7</v>
      </c>
    </row>
    <row r="124" spans="1:6" x14ac:dyDescent="0.2">
      <c r="A124" s="4">
        <v>44652</v>
      </c>
      <c r="B124" s="4">
        <v>44652</v>
      </c>
      <c r="C124" s="3" t="s">
        <v>15</v>
      </c>
      <c r="D124" s="3" t="s">
        <v>8</v>
      </c>
      <c r="E124" s="6">
        <v>-5.4</v>
      </c>
      <c r="F124" s="5">
        <v>54347.54</v>
      </c>
    </row>
    <row r="125" spans="1:6" x14ac:dyDescent="0.2">
      <c r="A125" s="4">
        <v>44652</v>
      </c>
      <c r="B125" s="4">
        <v>44652</v>
      </c>
      <c r="C125" s="3" t="s">
        <v>16</v>
      </c>
      <c r="D125" s="3" t="s">
        <v>8</v>
      </c>
      <c r="E125" s="6">
        <v>-12</v>
      </c>
      <c r="F125" s="5">
        <v>54352.94</v>
      </c>
    </row>
    <row r="126" spans="1:6" x14ac:dyDescent="0.2">
      <c r="A126" s="4">
        <v>44652</v>
      </c>
      <c r="B126" s="4">
        <v>44651</v>
      </c>
      <c r="C126" s="3" t="s">
        <v>17</v>
      </c>
      <c r="D126" s="3" t="s">
        <v>8</v>
      </c>
      <c r="E126" s="6">
        <v>-10.7</v>
      </c>
      <c r="F126" s="5">
        <v>54364.94</v>
      </c>
    </row>
    <row r="127" spans="1:6" x14ac:dyDescent="0.2">
      <c r="A127" s="4">
        <v>44652</v>
      </c>
      <c r="B127" s="4">
        <v>44652</v>
      </c>
      <c r="C127" s="3" t="s">
        <v>18</v>
      </c>
      <c r="D127" s="3" t="s">
        <v>13</v>
      </c>
      <c r="E127" s="6">
        <v>-31.83</v>
      </c>
      <c r="F127" s="5">
        <v>54375.64</v>
      </c>
    </row>
    <row r="128" spans="1:6" x14ac:dyDescent="0.2">
      <c r="A128" s="4">
        <v>44651</v>
      </c>
      <c r="B128" s="4">
        <v>44651</v>
      </c>
      <c r="C128" s="3" t="s">
        <v>9</v>
      </c>
      <c r="D128" s="3" t="s">
        <v>8</v>
      </c>
      <c r="E128" s="6">
        <v>-0.5</v>
      </c>
      <c r="F128" s="5">
        <v>54407.47</v>
      </c>
    </row>
    <row r="129" spans="1:6" x14ac:dyDescent="0.2">
      <c r="A129" s="4">
        <v>44651</v>
      </c>
      <c r="B129" s="4">
        <v>44651</v>
      </c>
      <c r="C129" s="3" t="s">
        <v>79</v>
      </c>
      <c r="D129" s="3" t="s">
        <v>80</v>
      </c>
      <c r="E129" s="6">
        <v>-227.12</v>
      </c>
      <c r="F129" s="5">
        <v>54407.97</v>
      </c>
    </row>
    <row r="130" spans="1:6" x14ac:dyDescent="0.2">
      <c r="A130" s="4">
        <v>44644</v>
      </c>
      <c r="B130" s="4">
        <v>44644</v>
      </c>
      <c r="C130" s="3" t="s">
        <v>81</v>
      </c>
      <c r="D130" s="3" t="s">
        <v>82</v>
      </c>
      <c r="E130" s="6">
        <v>-30</v>
      </c>
      <c r="F130" s="5">
        <v>54635.09</v>
      </c>
    </row>
    <row r="131" spans="1:6" x14ac:dyDescent="0.2">
      <c r="A131" s="4">
        <v>44643</v>
      </c>
      <c r="B131" s="4">
        <v>44643</v>
      </c>
      <c r="C131" s="3" t="s">
        <v>9</v>
      </c>
      <c r="D131" s="3" t="s">
        <v>8</v>
      </c>
      <c r="E131" s="6">
        <v>-0.5</v>
      </c>
      <c r="F131" s="5">
        <v>54665.09</v>
      </c>
    </row>
    <row r="132" spans="1:6" x14ac:dyDescent="0.2">
      <c r="A132" s="4">
        <v>44643</v>
      </c>
      <c r="B132" s="4">
        <v>44643</v>
      </c>
      <c r="C132" s="3" t="s">
        <v>21</v>
      </c>
      <c r="D132" s="3" t="s">
        <v>22</v>
      </c>
      <c r="E132" s="6">
        <v>-402.96</v>
      </c>
      <c r="F132" s="5">
        <v>54665.59</v>
      </c>
    </row>
    <row r="133" spans="1:6" x14ac:dyDescent="0.2">
      <c r="A133" s="4">
        <v>44641</v>
      </c>
      <c r="B133" s="4">
        <v>44641</v>
      </c>
      <c r="C133" s="3" t="s">
        <v>83</v>
      </c>
      <c r="D133" s="3" t="s">
        <v>84</v>
      </c>
      <c r="E133" s="5">
        <v>1.3</v>
      </c>
      <c r="F133" s="5">
        <v>55068.55</v>
      </c>
    </row>
    <row r="134" spans="1:6" x14ac:dyDescent="0.2">
      <c r="A134" s="4">
        <v>44641</v>
      </c>
      <c r="B134" s="4">
        <v>44641</v>
      </c>
      <c r="C134" s="3" t="s">
        <v>83</v>
      </c>
      <c r="D134" s="3" t="s">
        <v>84</v>
      </c>
      <c r="E134" s="5">
        <v>10.63</v>
      </c>
      <c r="F134" s="5">
        <v>55067.25</v>
      </c>
    </row>
    <row r="135" spans="1:6" x14ac:dyDescent="0.2">
      <c r="A135" s="4">
        <v>44637</v>
      </c>
      <c r="B135" s="4">
        <v>44637</v>
      </c>
      <c r="C135" s="3" t="s">
        <v>19</v>
      </c>
      <c r="D135" s="3" t="s">
        <v>20</v>
      </c>
      <c r="E135" s="6">
        <v>-19.48</v>
      </c>
      <c r="F135" s="5">
        <v>55056.62</v>
      </c>
    </row>
    <row r="136" spans="1:6" x14ac:dyDescent="0.2">
      <c r="A136" s="4">
        <v>44635</v>
      </c>
      <c r="B136" s="4">
        <v>44635</v>
      </c>
      <c r="C136" s="3" t="s">
        <v>9</v>
      </c>
      <c r="D136" s="3" t="s">
        <v>8</v>
      </c>
      <c r="E136" s="6">
        <v>-0.5</v>
      </c>
      <c r="F136" s="5">
        <v>55076.1</v>
      </c>
    </row>
    <row r="137" spans="1:6" x14ac:dyDescent="0.2">
      <c r="A137" s="4">
        <v>44635</v>
      </c>
      <c r="B137" s="4">
        <v>44635</v>
      </c>
      <c r="C137" s="3" t="s">
        <v>85</v>
      </c>
      <c r="D137" s="3" t="s">
        <v>86</v>
      </c>
      <c r="E137" s="6">
        <v>-100</v>
      </c>
      <c r="F137" s="5">
        <v>55076.6</v>
      </c>
    </row>
    <row r="138" spans="1:6" x14ac:dyDescent="0.2">
      <c r="A138" s="4">
        <v>44635</v>
      </c>
      <c r="B138" s="4">
        <v>44635</v>
      </c>
      <c r="C138" s="3" t="s">
        <v>87</v>
      </c>
      <c r="D138" s="3" t="s">
        <v>8</v>
      </c>
      <c r="E138" s="6">
        <v>-1.07</v>
      </c>
      <c r="F138" s="5">
        <v>55176.6</v>
      </c>
    </row>
    <row r="139" spans="1:6" x14ac:dyDescent="0.2">
      <c r="A139" s="4">
        <v>44635</v>
      </c>
      <c r="B139" s="4">
        <v>44635</v>
      </c>
      <c r="C139" s="3" t="s">
        <v>88</v>
      </c>
      <c r="D139" s="3" t="s">
        <v>57</v>
      </c>
      <c r="E139" s="5">
        <v>50</v>
      </c>
      <c r="F139" s="5">
        <v>55177.67</v>
      </c>
    </row>
    <row r="140" spans="1:6" x14ac:dyDescent="0.2">
      <c r="A140" s="4">
        <v>44634</v>
      </c>
      <c r="B140" s="4">
        <v>44634</v>
      </c>
      <c r="C140" s="3" t="s">
        <v>83</v>
      </c>
      <c r="D140" s="3" t="s">
        <v>84</v>
      </c>
      <c r="E140" s="5">
        <v>0.75</v>
      </c>
      <c r="F140" s="5">
        <v>55127.67</v>
      </c>
    </row>
    <row r="141" spans="1:6" x14ac:dyDescent="0.2">
      <c r="A141" s="4">
        <v>44629</v>
      </c>
      <c r="B141" s="4">
        <v>44629</v>
      </c>
      <c r="C141" s="3" t="s">
        <v>10</v>
      </c>
      <c r="D141" s="3" t="s">
        <v>11</v>
      </c>
      <c r="E141" s="6">
        <v>-50</v>
      </c>
      <c r="F141" s="5">
        <v>55126.92</v>
      </c>
    </row>
    <row r="142" spans="1:6" x14ac:dyDescent="0.2">
      <c r="A142" s="4">
        <v>44628</v>
      </c>
      <c r="B142" s="4">
        <v>44624</v>
      </c>
      <c r="C142" s="3" t="s">
        <v>10</v>
      </c>
      <c r="D142" s="3" t="s">
        <v>11</v>
      </c>
      <c r="E142" s="5">
        <v>50</v>
      </c>
      <c r="F142" s="5">
        <v>55176.92</v>
      </c>
    </row>
    <row r="143" spans="1:6" x14ac:dyDescent="0.2">
      <c r="A143" s="4">
        <v>44628</v>
      </c>
      <c r="B143" s="4">
        <v>44624</v>
      </c>
      <c r="C143" s="3" t="s">
        <v>10</v>
      </c>
      <c r="D143" s="3" t="s">
        <v>11</v>
      </c>
      <c r="E143" s="5">
        <v>141.88</v>
      </c>
      <c r="F143" s="5">
        <v>55126.92</v>
      </c>
    </row>
    <row r="144" spans="1:6" x14ac:dyDescent="0.2">
      <c r="A144" s="4">
        <v>44628</v>
      </c>
      <c r="B144" s="4">
        <v>44628</v>
      </c>
      <c r="C144" s="3" t="s">
        <v>45</v>
      </c>
      <c r="D144" s="3" t="s">
        <v>89</v>
      </c>
      <c r="E144" s="5">
        <v>50</v>
      </c>
      <c r="F144" s="5">
        <v>54985.04</v>
      </c>
    </row>
    <row r="145" spans="1:6" x14ac:dyDescent="0.2">
      <c r="A145" s="4">
        <v>44628</v>
      </c>
      <c r="B145" s="4">
        <v>44628</v>
      </c>
      <c r="C145" s="3" t="s">
        <v>45</v>
      </c>
      <c r="D145" s="3" t="s">
        <v>66</v>
      </c>
      <c r="E145" s="5">
        <v>50</v>
      </c>
      <c r="F145" s="5">
        <v>54935.040000000001</v>
      </c>
    </row>
    <row r="146" spans="1:6" x14ac:dyDescent="0.2">
      <c r="A146" s="4">
        <v>44624</v>
      </c>
      <c r="B146" s="4">
        <v>44624</v>
      </c>
      <c r="C146" s="3" t="s">
        <v>31</v>
      </c>
      <c r="D146" s="3" t="s">
        <v>8</v>
      </c>
      <c r="E146" s="5">
        <v>50</v>
      </c>
      <c r="F146" s="5">
        <v>54885.04</v>
      </c>
    </row>
    <row r="147" spans="1:6" x14ac:dyDescent="0.2">
      <c r="A147" s="4">
        <v>44624</v>
      </c>
      <c r="B147" s="4">
        <v>44624</v>
      </c>
      <c r="C147" s="3" t="s">
        <v>10</v>
      </c>
      <c r="D147" s="3" t="s">
        <v>11</v>
      </c>
      <c r="E147" s="6">
        <v>-141.88</v>
      </c>
      <c r="F147" s="5">
        <v>54835.040000000001</v>
      </c>
    </row>
    <row r="148" spans="1:6" x14ac:dyDescent="0.2">
      <c r="A148" s="4">
        <v>44624</v>
      </c>
      <c r="B148" s="4">
        <v>44624</v>
      </c>
      <c r="C148" s="3" t="s">
        <v>10</v>
      </c>
      <c r="D148" s="3" t="s">
        <v>11</v>
      </c>
      <c r="E148" s="6">
        <v>-50</v>
      </c>
      <c r="F148" s="5">
        <v>54976.92</v>
      </c>
    </row>
    <row r="149" spans="1:6" x14ac:dyDescent="0.2">
      <c r="A149" s="4">
        <v>44621</v>
      </c>
      <c r="B149" s="4">
        <v>44620</v>
      </c>
      <c r="C149" s="3" t="s">
        <v>17</v>
      </c>
      <c r="D149" s="3" t="s">
        <v>8</v>
      </c>
      <c r="E149" s="6">
        <v>-10.7</v>
      </c>
      <c r="F149" s="5">
        <v>55026.92</v>
      </c>
    </row>
    <row r="150" spans="1:6" x14ac:dyDescent="0.2">
      <c r="A150" s="4">
        <v>44621</v>
      </c>
      <c r="B150" s="4">
        <v>44621</v>
      </c>
      <c r="C150" s="3" t="s">
        <v>18</v>
      </c>
      <c r="D150" s="3" t="s">
        <v>13</v>
      </c>
      <c r="E150" s="6">
        <v>-31.84</v>
      </c>
      <c r="F150" s="5">
        <v>55037.62</v>
      </c>
    </row>
    <row r="151" spans="1:6" x14ac:dyDescent="0.2">
      <c r="A151" s="4">
        <v>44621</v>
      </c>
      <c r="B151" s="4">
        <v>44621</v>
      </c>
      <c r="C151" s="3" t="s">
        <v>38</v>
      </c>
      <c r="D151" s="3" t="s">
        <v>33</v>
      </c>
      <c r="E151" s="6">
        <v>-16.2</v>
      </c>
      <c r="F151" s="5">
        <v>55069.46</v>
      </c>
    </row>
    <row r="152" spans="1:6" x14ac:dyDescent="0.2">
      <c r="A152" s="4">
        <v>44621</v>
      </c>
      <c r="B152" s="4">
        <v>44621</v>
      </c>
      <c r="C152" s="3" t="s">
        <v>19</v>
      </c>
      <c r="D152" s="3" t="s">
        <v>20</v>
      </c>
      <c r="E152" s="6">
        <v>-16.829999999999998</v>
      </c>
      <c r="F152" s="5">
        <v>55085.66</v>
      </c>
    </row>
    <row r="153" spans="1:6" x14ac:dyDescent="0.2">
      <c r="A153" s="4">
        <v>44615</v>
      </c>
      <c r="B153" s="4">
        <v>44615</v>
      </c>
      <c r="C153" s="3" t="s">
        <v>90</v>
      </c>
      <c r="D153" s="3" t="s">
        <v>8</v>
      </c>
      <c r="E153" s="6">
        <v>-1.07</v>
      </c>
      <c r="F153" s="5">
        <v>55102.49</v>
      </c>
    </row>
    <row r="154" spans="1:6" x14ac:dyDescent="0.2">
      <c r="A154" s="4">
        <v>44615</v>
      </c>
      <c r="B154" s="4">
        <v>44615</v>
      </c>
      <c r="C154" s="3" t="s">
        <v>91</v>
      </c>
      <c r="D154" s="3" t="s">
        <v>57</v>
      </c>
      <c r="E154" s="5">
        <v>50</v>
      </c>
      <c r="F154" s="5">
        <v>55103.56</v>
      </c>
    </row>
    <row r="155" spans="1:6" x14ac:dyDescent="0.2">
      <c r="A155" s="4">
        <v>44614</v>
      </c>
      <c r="B155" s="4">
        <v>44614</v>
      </c>
      <c r="C155" s="3" t="s">
        <v>45</v>
      </c>
      <c r="D155" s="3" t="s">
        <v>92</v>
      </c>
      <c r="E155" s="5">
        <v>50</v>
      </c>
      <c r="F155" s="5">
        <v>55053.56</v>
      </c>
    </row>
    <row r="156" spans="1:6" x14ac:dyDescent="0.2">
      <c r="A156" s="4">
        <v>44612</v>
      </c>
      <c r="B156" s="4">
        <v>44612</v>
      </c>
      <c r="C156" s="3" t="s">
        <v>31</v>
      </c>
      <c r="D156" s="3" t="s">
        <v>8</v>
      </c>
      <c r="E156" s="5">
        <v>25</v>
      </c>
      <c r="F156" s="5">
        <v>55003.56</v>
      </c>
    </row>
    <row r="157" spans="1:6" x14ac:dyDescent="0.2">
      <c r="A157" s="4">
        <v>44610</v>
      </c>
      <c r="B157" s="4">
        <v>44610</v>
      </c>
      <c r="C157" s="3" t="s">
        <v>93</v>
      </c>
      <c r="D157" s="3" t="s">
        <v>26</v>
      </c>
      <c r="E157" s="6">
        <v>-200</v>
      </c>
      <c r="F157" s="5">
        <v>54978.559999999998</v>
      </c>
    </row>
    <row r="158" spans="1:6" x14ac:dyDescent="0.2">
      <c r="A158" s="4">
        <v>44610</v>
      </c>
      <c r="B158" s="4">
        <v>44610</v>
      </c>
      <c r="C158" s="3" t="s">
        <v>94</v>
      </c>
      <c r="D158" s="3" t="s">
        <v>8</v>
      </c>
      <c r="E158" s="6">
        <v>-2.14</v>
      </c>
      <c r="F158" s="5">
        <v>55178.559999999998</v>
      </c>
    </row>
    <row r="159" spans="1:6" x14ac:dyDescent="0.2">
      <c r="A159" s="4">
        <v>44610</v>
      </c>
      <c r="B159" s="4">
        <v>44610</v>
      </c>
      <c r="C159" s="3" t="s">
        <v>95</v>
      </c>
      <c r="D159" s="3" t="s">
        <v>57</v>
      </c>
      <c r="E159" s="5">
        <v>25</v>
      </c>
      <c r="F159" s="5">
        <v>55180.7</v>
      </c>
    </row>
    <row r="160" spans="1:6" x14ac:dyDescent="0.2">
      <c r="A160" s="4">
        <v>44610</v>
      </c>
      <c r="B160" s="4">
        <v>44610</v>
      </c>
      <c r="C160" s="3" t="s">
        <v>95</v>
      </c>
      <c r="D160" s="3" t="s">
        <v>57</v>
      </c>
      <c r="E160" s="5">
        <v>25</v>
      </c>
      <c r="F160" s="5">
        <v>55155.7</v>
      </c>
    </row>
    <row r="161" spans="1:6" x14ac:dyDescent="0.2">
      <c r="A161" s="4">
        <v>44607</v>
      </c>
      <c r="B161" s="4">
        <v>44607</v>
      </c>
      <c r="C161" s="3" t="s">
        <v>96</v>
      </c>
      <c r="D161" s="3" t="s">
        <v>8</v>
      </c>
      <c r="E161" s="6">
        <v>-25.68</v>
      </c>
      <c r="F161" s="5">
        <v>55130.7</v>
      </c>
    </row>
    <row r="162" spans="1:6" x14ac:dyDescent="0.2">
      <c r="A162" s="4">
        <v>44607</v>
      </c>
      <c r="B162" s="4">
        <v>44602</v>
      </c>
      <c r="C162" s="3" t="s">
        <v>97</v>
      </c>
      <c r="D162" s="3" t="s">
        <v>57</v>
      </c>
      <c r="E162" s="6">
        <v>-275</v>
      </c>
      <c r="F162" s="5">
        <v>55156.38</v>
      </c>
    </row>
    <row r="163" spans="1:6" x14ac:dyDescent="0.2">
      <c r="A163" s="4">
        <v>44602</v>
      </c>
      <c r="B163" s="4">
        <v>44602</v>
      </c>
      <c r="C163" s="3" t="s">
        <v>10</v>
      </c>
      <c r="D163" s="3" t="s">
        <v>11</v>
      </c>
      <c r="E163" s="6">
        <v>-50</v>
      </c>
      <c r="F163" s="5">
        <v>55431.38</v>
      </c>
    </row>
    <row r="164" spans="1:6" x14ac:dyDescent="0.2">
      <c r="A164" s="4">
        <v>44602</v>
      </c>
      <c r="B164" s="4">
        <v>44602</v>
      </c>
      <c r="C164" s="3" t="s">
        <v>38</v>
      </c>
      <c r="D164" s="3" t="s">
        <v>33</v>
      </c>
      <c r="E164" s="6">
        <v>-0.66</v>
      </c>
      <c r="F164" s="5">
        <v>55481.38</v>
      </c>
    </row>
    <row r="165" spans="1:6" x14ac:dyDescent="0.2">
      <c r="A165" s="4">
        <v>44602</v>
      </c>
      <c r="B165" s="4">
        <v>44602</v>
      </c>
      <c r="C165" s="3" t="s">
        <v>98</v>
      </c>
      <c r="D165" s="3" t="s">
        <v>8</v>
      </c>
      <c r="E165" s="6">
        <v>-126.26</v>
      </c>
      <c r="F165" s="5">
        <v>55482.04</v>
      </c>
    </row>
    <row r="166" spans="1:6" x14ac:dyDescent="0.2">
      <c r="A166" s="4">
        <v>44602</v>
      </c>
      <c r="B166" s="4">
        <v>44602</v>
      </c>
      <c r="C166" s="3" t="s">
        <v>99</v>
      </c>
      <c r="D166" s="3" t="s">
        <v>8</v>
      </c>
      <c r="E166" s="6">
        <v>-5.35</v>
      </c>
      <c r="F166" s="5">
        <v>55608.3</v>
      </c>
    </row>
    <row r="167" spans="1:6" x14ac:dyDescent="0.2">
      <c r="A167" s="4">
        <v>44602</v>
      </c>
      <c r="B167" s="4">
        <v>44602</v>
      </c>
      <c r="C167" s="3" t="s">
        <v>100</v>
      </c>
      <c r="D167" s="3" t="s">
        <v>57</v>
      </c>
      <c r="E167" s="5">
        <v>2825</v>
      </c>
      <c r="F167" s="5">
        <v>55613.65</v>
      </c>
    </row>
    <row r="168" spans="1:6" x14ac:dyDescent="0.2">
      <c r="A168" s="4">
        <v>44602</v>
      </c>
      <c r="B168" s="4">
        <v>44602</v>
      </c>
      <c r="C168" s="3" t="s">
        <v>100</v>
      </c>
      <c r="D168" s="3" t="s">
        <v>57</v>
      </c>
      <c r="E168" s="5">
        <v>2425</v>
      </c>
      <c r="F168" s="5">
        <v>52788.65</v>
      </c>
    </row>
    <row r="169" spans="1:6" x14ac:dyDescent="0.2">
      <c r="A169" s="4">
        <v>44602</v>
      </c>
      <c r="B169" s="4">
        <v>44602</v>
      </c>
      <c r="C169" s="3" t="s">
        <v>101</v>
      </c>
      <c r="D169" s="3" t="s">
        <v>57</v>
      </c>
      <c r="E169" s="5">
        <v>25</v>
      </c>
      <c r="F169" s="5">
        <v>50363.65</v>
      </c>
    </row>
    <row r="170" spans="1:6" x14ac:dyDescent="0.2">
      <c r="A170" s="4">
        <v>44602</v>
      </c>
      <c r="B170" s="4">
        <v>44602</v>
      </c>
      <c r="C170" s="3" t="s">
        <v>101</v>
      </c>
      <c r="D170" s="3" t="s">
        <v>57</v>
      </c>
      <c r="E170" s="5">
        <v>200</v>
      </c>
      <c r="F170" s="5">
        <v>50338.65</v>
      </c>
    </row>
    <row r="171" spans="1:6" x14ac:dyDescent="0.2">
      <c r="A171" s="4">
        <v>44600</v>
      </c>
      <c r="B171" s="4">
        <v>44600</v>
      </c>
      <c r="C171" s="3" t="s">
        <v>45</v>
      </c>
      <c r="D171" s="3" t="s">
        <v>102</v>
      </c>
      <c r="E171" s="5">
        <v>39.520000000000003</v>
      </c>
      <c r="F171" s="5">
        <v>50138.65</v>
      </c>
    </row>
    <row r="172" spans="1:6" x14ac:dyDescent="0.2">
      <c r="A172" s="4">
        <v>44599</v>
      </c>
      <c r="B172" s="4">
        <v>44599</v>
      </c>
      <c r="C172" s="3" t="s">
        <v>38</v>
      </c>
      <c r="D172" s="3" t="s">
        <v>33</v>
      </c>
      <c r="E172" s="6">
        <v>-8.0399999999999991</v>
      </c>
      <c r="F172" s="5">
        <v>50099.13</v>
      </c>
    </row>
    <row r="173" spans="1:6" x14ac:dyDescent="0.2">
      <c r="A173" s="4">
        <v>44594</v>
      </c>
      <c r="B173" s="4">
        <v>44594</v>
      </c>
      <c r="C173" s="3" t="s">
        <v>45</v>
      </c>
      <c r="D173" s="3" t="s">
        <v>103</v>
      </c>
      <c r="E173" s="5">
        <v>50</v>
      </c>
      <c r="F173" s="5">
        <v>50107.17</v>
      </c>
    </row>
    <row r="174" spans="1:6" x14ac:dyDescent="0.2">
      <c r="A174" s="4">
        <v>44593</v>
      </c>
      <c r="B174" s="4">
        <v>44593</v>
      </c>
      <c r="C174" s="3" t="s">
        <v>10</v>
      </c>
      <c r="D174" s="3" t="s">
        <v>11</v>
      </c>
      <c r="E174" s="6">
        <v>-141.88</v>
      </c>
      <c r="F174" s="5">
        <v>50057.17</v>
      </c>
    </row>
    <row r="175" spans="1:6" x14ac:dyDescent="0.2">
      <c r="A175" s="4">
        <v>44593</v>
      </c>
      <c r="B175" s="4">
        <v>44593</v>
      </c>
      <c r="C175" s="3" t="s">
        <v>18</v>
      </c>
      <c r="D175" s="3" t="s">
        <v>13</v>
      </c>
      <c r="E175" s="6">
        <v>-31.82</v>
      </c>
      <c r="F175" s="5">
        <v>50199.05</v>
      </c>
    </row>
    <row r="176" spans="1:6" x14ac:dyDescent="0.2">
      <c r="A176" s="4">
        <v>44593</v>
      </c>
      <c r="B176" s="4">
        <v>44593</v>
      </c>
      <c r="C176" s="3" t="s">
        <v>23</v>
      </c>
      <c r="D176" s="3" t="s">
        <v>24</v>
      </c>
      <c r="E176" s="6">
        <v>-23.84</v>
      </c>
      <c r="F176" s="5">
        <v>50230.87</v>
      </c>
    </row>
    <row r="177" spans="1:7" x14ac:dyDescent="0.2">
      <c r="A177" s="4">
        <v>44593</v>
      </c>
      <c r="B177" s="4">
        <v>44593</v>
      </c>
      <c r="C177" s="3" t="s">
        <v>19</v>
      </c>
      <c r="D177" s="3" t="s">
        <v>20</v>
      </c>
      <c r="E177" s="6">
        <v>-21.19</v>
      </c>
      <c r="F177" s="5">
        <v>50254.71</v>
      </c>
    </row>
    <row r="178" spans="1:7" x14ac:dyDescent="0.2">
      <c r="A178" s="4">
        <v>44593</v>
      </c>
      <c r="B178" s="4">
        <v>44592</v>
      </c>
      <c r="C178" s="3" t="s">
        <v>17</v>
      </c>
      <c r="D178" s="3" t="s">
        <v>8</v>
      </c>
      <c r="E178" s="6">
        <v>-10.7</v>
      </c>
      <c r="F178" s="5">
        <v>50275.9</v>
      </c>
    </row>
    <row r="179" spans="1:7" x14ac:dyDescent="0.2">
      <c r="A179" s="4">
        <v>44587</v>
      </c>
      <c r="B179" s="4">
        <v>44587</v>
      </c>
      <c r="C179" s="3" t="s">
        <v>104</v>
      </c>
      <c r="D179" s="3" t="s">
        <v>26</v>
      </c>
      <c r="E179" s="6">
        <v>-48.41</v>
      </c>
      <c r="F179" s="5">
        <v>50286.6</v>
      </c>
    </row>
    <row r="180" spans="1:7" x14ac:dyDescent="0.2">
      <c r="A180" s="4">
        <v>44586</v>
      </c>
      <c r="B180" s="4">
        <v>44586</v>
      </c>
      <c r="C180" s="3" t="s">
        <v>105</v>
      </c>
      <c r="D180" s="3" t="s">
        <v>26</v>
      </c>
      <c r="E180" s="6">
        <v>-23.2</v>
      </c>
      <c r="F180" s="5">
        <v>50335.01</v>
      </c>
    </row>
    <row r="181" spans="1:7" x14ac:dyDescent="0.2">
      <c r="A181" s="4">
        <v>44586</v>
      </c>
      <c r="B181" s="4">
        <v>44586</v>
      </c>
      <c r="C181" s="3" t="s">
        <v>10</v>
      </c>
      <c r="D181" s="3" t="s">
        <v>11</v>
      </c>
      <c r="E181" s="6">
        <v>-50</v>
      </c>
      <c r="F181" s="5">
        <v>50358.21</v>
      </c>
    </row>
    <row r="182" spans="1:7" x14ac:dyDescent="0.2">
      <c r="A182" s="4">
        <v>44574</v>
      </c>
      <c r="B182" s="4">
        <v>44574</v>
      </c>
      <c r="C182" s="3" t="s">
        <v>106</v>
      </c>
      <c r="D182" s="3" t="s">
        <v>107</v>
      </c>
      <c r="E182" s="6">
        <v>-11.66</v>
      </c>
      <c r="F182" s="5">
        <v>50408.21</v>
      </c>
    </row>
    <row r="183" spans="1:7" x14ac:dyDescent="0.2">
      <c r="A183" s="4">
        <v>44567</v>
      </c>
      <c r="B183" s="4">
        <v>44567</v>
      </c>
      <c r="C183" s="3" t="s">
        <v>12</v>
      </c>
      <c r="D183" s="3" t="s">
        <v>13</v>
      </c>
      <c r="E183" s="6">
        <v>-12.96</v>
      </c>
      <c r="F183" s="5">
        <v>50419.87</v>
      </c>
    </row>
    <row r="184" spans="1:7" x14ac:dyDescent="0.2">
      <c r="A184" s="4">
        <v>44564</v>
      </c>
      <c r="B184" s="4">
        <v>44564</v>
      </c>
      <c r="C184" s="3" t="s">
        <v>18</v>
      </c>
      <c r="D184" s="3" t="s">
        <v>13</v>
      </c>
      <c r="E184" s="6">
        <v>-14.36</v>
      </c>
      <c r="F184" s="5">
        <v>50432.83</v>
      </c>
    </row>
    <row r="185" spans="1:7" x14ac:dyDescent="0.2">
      <c r="A185" s="4">
        <v>44562</v>
      </c>
      <c r="B185" s="4">
        <v>44562</v>
      </c>
      <c r="C185" s="3" t="s">
        <v>15</v>
      </c>
      <c r="D185" s="3" t="s">
        <v>8</v>
      </c>
      <c r="E185" s="6">
        <v>-3</v>
      </c>
      <c r="F185" s="5">
        <v>50447.19</v>
      </c>
    </row>
    <row r="186" spans="1:7" x14ac:dyDescent="0.2">
      <c r="A186" s="4">
        <v>44562</v>
      </c>
      <c r="B186" s="4">
        <v>44562</v>
      </c>
      <c r="C186" s="3" t="s">
        <v>16</v>
      </c>
      <c r="D186" s="3" t="s">
        <v>8</v>
      </c>
      <c r="E186" s="6">
        <v>-12</v>
      </c>
      <c r="F186" s="5">
        <v>50450.19</v>
      </c>
    </row>
    <row r="187" spans="1:7" x14ac:dyDescent="0.2">
      <c r="A187" s="4">
        <v>44562</v>
      </c>
      <c r="B187" s="4">
        <v>44561</v>
      </c>
      <c r="C187" s="3" t="s">
        <v>17</v>
      </c>
      <c r="D187" s="3" t="s">
        <v>8</v>
      </c>
      <c r="E187" s="6">
        <v>-10.7</v>
      </c>
      <c r="F187" s="5">
        <v>50462.19</v>
      </c>
    </row>
    <row r="188" spans="1:7" x14ac:dyDescent="0.2">
      <c r="A188" s="4"/>
      <c r="B188" s="4"/>
      <c r="C188" s="3"/>
      <c r="D188" s="3"/>
      <c r="E188" s="5">
        <f>SUM(E4:E187)</f>
        <v>4048.4200000000014</v>
      </c>
      <c r="F188" s="5">
        <v>50472.89</v>
      </c>
      <c r="G188" s="8">
        <f>F4-F188</f>
        <v>4048.4199999999983</v>
      </c>
    </row>
  </sheetData>
  <mergeCells count="2">
    <mergeCell ref="A2:F2"/>
    <mergeCell ref="A1:F1"/>
  </mergeCell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Movimientos_cuenta_0570044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2023-01-23T09:17:20Z</dcterms:created>
  <dcterms:modified xsi:type="dcterms:W3CDTF">2023-02-06T12:35:02Z</dcterms:modified>
</cp:coreProperties>
</file>