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Movimientos_cuenta_0570044" sheetId="1" r:id="rId1"/>
  </sheets>
  <calcPr calcId="144525"/>
</workbook>
</file>

<file path=xl/calcChain.xml><?xml version="1.0" encoding="utf-8"?>
<calcChain xmlns="http://schemas.openxmlformats.org/spreadsheetml/2006/main">
  <c r="K10" i="1" l="1"/>
  <c r="I26" i="1" l="1"/>
  <c r="I24" i="1"/>
  <c r="H19" i="1"/>
  <c r="J21" i="1"/>
  <c r="I21" i="1"/>
  <c r="J19" i="1"/>
  <c r="I19" i="1"/>
  <c r="K17" i="1"/>
  <c r="J17" i="1"/>
  <c r="I17" i="1"/>
  <c r="H18" i="1" l="1"/>
  <c r="H20" i="1" s="1"/>
  <c r="G4" i="1"/>
  <c r="J7" i="1" l="1"/>
  <c r="K13" i="1"/>
  <c r="I7" i="1" l="1"/>
  <c r="H4" i="1" l="1"/>
  <c r="E171" i="1"/>
  <c r="H23" i="1"/>
  <c r="J13" i="1"/>
  <c r="I13" i="1"/>
  <c r="G13" i="1"/>
  <c r="H13" i="1"/>
  <c r="J10" i="1"/>
  <c r="I10" i="1"/>
  <c r="K7" i="1"/>
  <c r="H10" i="1" l="1"/>
  <c r="H8" i="1"/>
  <c r="G10" i="1"/>
  <c r="G7" i="1" l="1"/>
  <c r="K4" i="1"/>
  <c r="J4" i="1"/>
  <c r="I4" i="1"/>
</calcChain>
</file>

<file path=xl/sharedStrings.xml><?xml version="1.0" encoding="utf-8"?>
<sst xmlns="http://schemas.openxmlformats.org/spreadsheetml/2006/main" count="383" uniqueCount="149">
  <si>
    <t>Movimientos de la cuenta ES43 2100 6655 8622 0057 0044 (CCC: 2100 6655 86 22 00570044)</t>
  </si>
  <si>
    <t>Importes expresados en euros</t>
  </si>
  <si>
    <t>Fecha</t>
  </si>
  <si>
    <t>Fecha valor</t>
  </si>
  <si>
    <t>Movimiento</t>
  </si>
  <si>
    <t>Más datos</t>
  </si>
  <si>
    <t>Importe</t>
  </si>
  <si>
    <t>Saldo</t>
  </si>
  <si>
    <t>TRASPASO</t>
  </si>
  <si>
    <t/>
  </si>
  <si>
    <t>Fact 42/2021 Abog</t>
  </si>
  <si>
    <t>Mónica Diaz Pérez</t>
  </si>
  <si>
    <t>FACTURA DE ELECTR</t>
  </si>
  <si>
    <t>Recibo de suministros</t>
  </si>
  <si>
    <t>C.P.EDIF.CASTRO 1</t>
  </si>
  <si>
    <t>Recibo de fincas, alquileres</t>
  </si>
  <si>
    <t>FIJO922275065.DIC</t>
  </si>
  <si>
    <t>Recibo de teléfono</t>
  </si>
  <si>
    <t>TRANSF. A SU FAVOR</t>
  </si>
  <si>
    <t>14650100-ELENA MERCEDES JIMENEZ</t>
  </si>
  <si>
    <t>P.SERV. TRF. AJENA</t>
  </si>
  <si>
    <t>Facts 259-261/202</t>
  </si>
  <si>
    <t>Hardtracks System S.L.</t>
  </si>
  <si>
    <t>PPto 21/2021 Mnto</t>
  </si>
  <si>
    <t>Nimbo Software</t>
  </si>
  <si>
    <t>EMPR.MIXTA DE AG.</t>
  </si>
  <si>
    <t>Recibo de agua</t>
  </si>
  <si>
    <t>MANTENIM. B.DIGITAL</t>
  </si>
  <si>
    <t>PR.FA141271606</t>
  </si>
  <si>
    <t>FATIR141271606</t>
  </si>
  <si>
    <t>Q3870003E000</t>
  </si>
  <si>
    <t>Fact Copicolor A0</t>
  </si>
  <si>
    <t>Copicolor Servicios Graficos</t>
  </si>
  <si>
    <t>Consejo Canarias</t>
  </si>
  <si>
    <t>Consejo G Colegios Ofi. de Quimicos Es</t>
  </si>
  <si>
    <t>Fact n. 254/2021</t>
  </si>
  <si>
    <t>FIJO922275065.NOV</t>
  </si>
  <si>
    <t>Recibo AQIQC Fact</t>
  </si>
  <si>
    <t>Asociacion QIQC</t>
  </si>
  <si>
    <t>AXA SEG.GENERALES</t>
  </si>
  <si>
    <t>Recibo entidad de previsión</t>
  </si>
  <si>
    <t>AYTO.STA.CRUZ TEN</t>
  </si>
  <si>
    <t>P3803800F012</t>
  </si>
  <si>
    <t>Tickets Parking A</t>
  </si>
  <si>
    <t>Inigo Jaudenes</t>
  </si>
  <si>
    <t>01825342-JOSE LUIS MARTINEZ MARQ</t>
  </si>
  <si>
    <t>FIJO922275065.OCT</t>
  </si>
  <si>
    <t>Gasto de desplaza</t>
  </si>
  <si>
    <t>Christian Leon Torrecillas</t>
  </si>
  <si>
    <t>PR.DE138323134</t>
  </si>
  <si>
    <t>DETIR138323134</t>
  </si>
  <si>
    <t>00810284-MOUSTAPHA SIDNA RABANI</t>
  </si>
  <si>
    <t>PSN MUTUA DE SEG.</t>
  </si>
  <si>
    <t>PR.FA138323134</t>
  </si>
  <si>
    <t>PR.FA138323133</t>
  </si>
  <si>
    <t>FATIR138323134</t>
  </si>
  <si>
    <t>FATIR138323133</t>
  </si>
  <si>
    <t>TRANSF.DIVISAS</t>
  </si>
  <si>
    <t>1y1 IONOS Espana S.L.U</t>
  </si>
  <si>
    <t>Tickets Parking T</t>
  </si>
  <si>
    <t>Iñigo Jáudenes</t>
  </si>
  <si>
    <t>ADMINISTRACIÓN DEP.</t>
  </si>
  <si>
    <t>MANTENIMIENTO</t>
  </si>
  <si>
    <t>Fact B179567 Drex</t>
  </si>
  <si>
    <t>Drexmin SCI</t>
  </si>
  <si>
    <t>FIJO922275065.SEP</t>
  </si>
  <si>
    <t>Fontanero II Col</t>
  </si>
  <si>
    <t>José Córdoba Valencia</t>
  </si>
  <si>
    <t>1Y1 IONOS S.L.U</t>
  </si>
  <si>
    <t>Recibos varios</t>
  </si>
  <si>
    <t>P3803800F001</t>
  </si>
  <si>
    <t>NI037/2021 Nimbo</t>
  </si>
  <si>
    <t>30760870-SAMUEL ALEJANDRO VEGA</t>
  </si>
  <si>
    <t>01821294-WENDY CRUZ ORTIZ</t>
  </si>
  <si>
    <t>Fact Fonta. JCPri</t>
  </si>
  <si>
    <t>Juan Carlos Prieto Vazquez</t>
  </si>
  <si>
    <t>FIJO922275065.AGO</t>
  </si>
  <si>
    <t>1Y1 IONOS ESPANA</t>
  </si>
  <si>
    <t>PR.DE134996984</t>
  </si>
  <si>
    <t>DETIR134996984</t>
  </si>
  <si>
    <t>PR.FA135572880</t>
  </si>
  <si>
    <t>FATIR135572880</t>
  </si>
  <si>
    <t>00494527-MARTIN GONZALEZ CHRISTI</t>
  </si>
  <si>
    <t>FIJO922275065.JUL</t>
  </si>
  <si>
    <t>PRECIO SERVIC.PAGOS</t>
  </si>
  <si>
    <t>PR.FA134996984</t>
  </si>
  <si>
    <t>FATIR134996984</t>
  </si>
  <si>
    <t>SERVICIO DE PAGOS</t>
  </si>
  <si>
    <t>MICHAEL ORTEGA NASH</t>
  </si>
  <si>
    <t>Recibo AQIQC Reg.</t>
  </si>
  <si>
    <t>Recibo AQIQC Abr-</t>
  </si>
  <si>
    <t>FIJO922275065.JUN</t>
  </si>
  <si>
    <t>AMIC SEG.GRUPOPSN</t>
  </si>
  <si>
    <t>Ppto 13/2021 Nimb</t>
  </si>
  <si>
    <t>Nimbo Software SL CIF B01973973</t>
  </si>
  <si>
    <t>FIJO922275065.MAY</t>
  </si>
  <si>
    <t>00817711-TECNOLOGIA Y CONTROL AM</t>
  </si>
  <si>
    <t>FIJO922275065.ABR</t>
  </si>
  <si>
    <t>Recibo AQIQC mese</t>
  </si>
  <si>
    <t>Pago El Dia Supl</t>
  </si>
  <si>
    <t>Editorial Leoncio Rguez S.A.</t>
  </si>
  <si>
    <t>FIJO922275065.MAR</t>
  </si>
  <si>
    <t>Kaspersky Antivir</t>
  </si>
  <si>
    <t>Antonio Jesus  Garcia Gonzales</t>
  </si>
  <si>
    <t>FIJO922275065.FEB</t>
  </si>
  <si>
    <t>Fact N1004/2021 N</t>
  </si>
  <si>
    <t>Contrato RGPD 202</t>
  </si>
  <si>
    <t>Aixacorpore S.S.l</t>
  </si>
  <si>
    <t>FIJO922275065.ENE</t>
  </si>
  <si>
    <t>Resultado</t>
  </si>
  <si>
    <t>Gastos</t>
  </si>
  <si>
    <t>Ingresos</t>
  </si>
  <si>
    <t>Resultado:</t>
  </si>
  <si>
    <t>Saldo inicial</t>
  </si>
  <si>
    <t>Saldo final</t>
  </si>
  <si>
    <t>CAP 1</t>
  </si>
  <si>
    <t>CAP 4</t>
  </si>
  <si>
    <t>CAP 5</t>
  </si>
  <si>
    <t>CAP 6</t>
  </si>
  <si>
    <t>CAP 7</t>
  </si>
  <si>
    <t>C5 CaixaBank</t>
  </si>
  <si>
    <t>C2 Gerente</t>
  </si>
  <si>
    <t>C1 Movistar</t>
  </si>
  <si>
    <t>C1 Emmasa</t>
  </si>
  <si>
    <t>C1 Endesa</t>
  </si>
  <si>
    <t>C1 Cdad Castro</t>
  </si>
  <si>
    <t>C1 Informa</t>
  </si>
  <si>
    <t>C5 IBI+Basura</t>
  </si>
  <si>
    <t>C4 AQIQC</t>
  </si>
  <si>
    <t>C7 Servicios</t>
  </si>
  <si>
    <t>C4 Consejo</t>
  </si>
  <si>
    <t>C3 Abogada</t>
  </si>
  <si>
    <t>C3 RPD AXA</t>
  </si>
  <si>
    <t>C1 Web 1&amp;1</t>
  </si>
  <si>
    <t>C1 Seguro Aixa</t>
  </si>
  <si>
    <t>C3 Seguro PSN</t>
  </si>
  <si>
    <t>C4 AQ+ANQUE</t>
  </si>
  <si>
    <t>C7 Varios</t>
  </si>
  <si>
    <t>C1 Fontane.</t>
  </si>
  <si>
    <t>C1 Drexmin</t>
  </si>
  <si>
    <t>C7 Promo.</t>
  </si>
  <si>
    <t>Total</t>
  </si>
  <si>
    <t>CAP 2</t>
  </si>
  <si>
    <t>CAP 3</t>
  </si>
  <si>
    <t>GASTOS</t>
  </si>
  <si>
    <t>INGRESOS</t>
  </si>
  <si>
    <t>Cuotas</t>
  </si>
  <si>
    <t>Visados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</si>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</sst>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right" vertical="top"/>
    </xf>
    <xf numFmtId="0" fontId="4" fillId="0" borderId="2" xfId="0" applyFont="1" applyBorder="1"/>
    <xf numFmtId="1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0" fillId="0" borderId="0" xfId="0" applyNumberFormat="1"/>
    <xf numFmtId="4" fontId="5" fillId="0" borderId="2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0" fontId="3" fillId="2" borderId="3" xfId="0" applyFont="1" applyFill="1" applyBorder="1" applyAlignment="1">
      <alignment horizontal="left" vertical="top"/>
    </xf>
    <xf numFmtId="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 applyAlignment="1">
      <alignment horizontal="right"/>
    </xf>
    <xf numFmtId="4" fontId="0" fillId="0" borderId="5" xfId="0" applyNumberFormat="1" applyBorder="1" applyAlignment="1">
      <alignment horizontal="left"/>
    </xf>
    <xf numFmtId="4" fontId="0" fillId="0" borderId="5" xfId="0" applyNumberFormat="1" applyBorder="1"/>
    <xf numFmtId="4" fontId="6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4" fontId="7" fillId="3" borderId="3" xfId="0" applyNumberFormat="1" applyFont="1" applyFill="1" applyBorder="1"/>
    <xf numFmtId="0" fontId="7" fillId="3" borderId="3" xfId="0" applyFont="1" applyFill="1" applyBorder="1"/>
    <xf numFmtId="0" fontId="7" fillId="4" borderId="3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4F81B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showGridLines="0" tabSelected="1" topLeftCell="B2" zoomScale="96" zoomScaleNormal="96" workbookViewId="0">
      <selection activeCell="I13" sqref="I13"/>
    </sheetView>
  </sheetViews>
  <sheetFormatPr baseColWidth="10" defaultRowHeight="12.75" x14ac:dyDescent="0.2"/>
  <cols>
    <col min="1" max="2" width="11.28515625" customWidth="1"/>
    <col min="3" max="3" width="20.42578125" customWidth="1"/>
    <col min="4" max="4" width="39.7109375" customWidth="1"/>
    <col min="5" max="6" width="9" customWidth="1"/>
    <col min="7" max="7" width="13" customWidth="1"/>
    <col min="8" max="8" width="11" customWidth="1"/>
    <col min="9" max="9" width="13.42578125" customWidth="1"/>
    <col min="10" max="10" width="13" customWidth="1"/>
    <col min="11" max="11" width="13.42578125" customWidth="1"/>
    <col min="12" max="256" width="9.140625" customWidth="1"/>
  </cols>
  <sheetData>
    <row r="1" spans="1:11" x14ac:dyDescent="0.2">
      <c r="A1" s="28" t="s">
        <v>0</v>
      </c>
      <c r="B1" s="29"/>
      <c r="C1" s="29"/>
      <c r="D1" s="29"/>
      <c r="E1" s="29"/>
      <c r="F1" s="29"/>
    </row>
    <row r="2" spans="1:11" x14ac:dyDescent="0.2">
      <c r="A2" s="30" t="s">
        <v>1</v>
      </c>
      <c r="B2" s="29"/>
      <c r="C2" s="29"/>
      <c r="D2" s="29"/>
      <c r="E2" s="29"/>
      <c r="F2" s="29"/>
    </row>
    <row r="3" spans="1:11" x14ac:dyDescent="0.2">
      <c r="A3" s="2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2" t="s">
        <v>120</v>
      </c>
      <c r="H3" s="12" t="s">
        <v>121</v>
      </c>
      <c r="I3" s="12" t="s">
        <v>122</v>
      </c>
      <c r="J3" s="12" t="s">
        <v>123</v>
      </c>
      <c r="K3" s="12" t="s">
        <v>124</v>
      </c>
    </row>
    <row r="4" spans="1:11" x14ac:dyDescent="0.2">
      <c r="A4" s="4">
        <v>44557</v>
      </c>
      <c r="B4" s="4">
        <v>44557</v>
      </c>
      <c r="C4" s="3" t="s">
        <v>8</v>
      </c>
      <c r="D4" s="3" t="s">
        <v>9</v>
      </c>
      <c r="E4" s="5">
        <v>50</v>
      </c>
      <c r="F4" s="9">
        <v>50472.89</v>
      </c>
      <c r="G4" s="13">
        <f>SUM(E11+E13+E16+E17+E19+E22+E24+E32+E38+E40+E41+E44+E45+E48+E53+E54+E63+E64+E66+E76+E77+E79+E80+E81+E82+E85+E86+E90+E91+E95+E98+E99+E100+E104+E112+E117+E124+E134+E135+E136+E141+E149+E156+E159+E161+E166+E169+E170)</f>
        <v>-939.54000000000019</v>
      </c>
      <c r="H4" s="13">
        <f>SUM(E101+E113+E125+E137+E150+E160)</f>
        <v>-1926</v>
      </c>
      <c r="I4" s="13">
        <f>SUM(E9+E28+E37+E58+E72+E89+E107+E119+E129+E145+E152+E165)</f>
        <v>-972.62999999999988</v>
      </c>
      <c r="J4" s="13">
        <f>SUM(E15+E55+E78+E111+E133+E158)</f>
        <v>-143.04</v>
      </c>
      <c r="K4" s="13">
        <f>SUM(E6+E26+E33+E57+E69+E84+E87+E103+E115+E128+E143+E151+E164)</f>
        <v>-245.72000000000003</v>
      </c>
    </row>
    <row r="5" spans="1:11" x14ac:dyDescent="0.2">
      <c r="A5" s="4">
        <v>44551</v>
      </c>
      <c r="B5" s="4">
        <v>44551</v>
      </c>
      <c r="C5" s="3" t="s">
        <v>10</v>
      </c>
      <c r="D5" s="3" t="s">
        <v>11</v>
      </c>
      <c r="E5" s="8">
        <v>-300</v>
      </c>
      <c r="F5" s="9">
        <v>50422.89</v>
      </c>
      <c r="G5" s="14"/>
      <c r="H5" s="14"/>
      <c r="I5" s="14"/>
      <c r="J5" s="14"/>
      <c r="K5" s="14"/>
    </row>
    <row r="6" spans="1:11" x14ac:dyDescent="0.2">
      <c r="A6" s="4">
        <v>44551</v>
      </c>
      <c r="B6" s="4">
        <v>44551</v>
      </c>
      <c r="C6" s="3" t="s">
        <v>12</v>
      </c>
      <c r="D6" s="3" t="s">
        <v>13</v>
      </c>
      <c r="E6" s="6">
        <v>-19.53</v>
      </c>
      <c r="F6" s="9">
        <v>50722.89</v>
      </c>
      <c r="G6" s="12" t="s">
        <v>125</v>
      </c>
      <c r="H6" s="12" t="s">
        <v>126</v>
      </c>
      <c r="I6" s="12" t="s">
        <v>127</v>
      </c>
      <c r="J6" s="12" t="s">
        <v>128</v>
      </c>
      <c r="K6" s="12" t="s">
        <v>129</v>
      </c>
    </row>
    <row r="7" spans="1:11" x14ac:dyDescent="0.2">
      <c r="A7" s="4">
        <v>44550</v>
      </c>
      <c r="B7" s="4">
        <v>44550</v>
      </c>
      <c r="C7" s="3" t="s">
        <v>8</v>
      </c>
      <c r="D7" s="3" t="s">
        <v>9</v>
      </c>
      <c r="E7" s="5">
        <v>532.19000000000005</v>
      </c>
      <c r="F7" s="9">
        <v>50742.42</v>
      </c>
      <c r="G7" s="13">
        <f>SUM(E8+E27+E59+E75+E94+E109+E130+E154)</f>
        <v>-400</v>
      </c>
      <c r="H7" s="13"/>
      <c r="I7" s="13">
        <f>E31+E62</f>
        <v>-336.78999999999996</v>
      </c>
      <c r="J7" s="13">
        <f>E102+E29</f>
        <v>-285.15999999999997</v>
      </c>
      <c r="K7" s="13">
        <f>SUM(E20+E39+E51)</f>
        <v>-98.039999999999992</v>
      </c>
    </row>
    <row r="8" spans="1:11" x14ac:dyDescent="0.2">
      <c r="A8" s="4">
        <v>44543</v>
      </c>
      <c r="B8" s="4">
        <v>44543</v>
      </c>
      <c r="C8" s="3" t="s">
        <v>14</v>
      </c>
      <c r="D8" s="3" t="s">
        <v>15</v>
      </c>
      <c r="E8" s="6">
        <v>-50</v>
      </c>
      <c r="F8" s="9">
        <v>50210.23</v>
      </c>
      <c r="G8" s="14"/>
      <c r="H8" s="13">
        <f>SUM(E14+E25+E67+E118+E157+E148)</f>
        <v>-2409.1999999999998</v>
      </c>
      <c r="I8" s="14"/>
      <c r="J8" s="14"/>
      <c r="K8" s="14"/>
    </row>
    <row r="9" spans="1:11" x14ac:dyDescent="0.2">
      <c r="A9" s="4">
        <v>44543</v>
      </c>
      <c r="B9" s="4">
        <v>44543</v>
      </c>
      <c r="C9" s="3" t="s">
        <v>16</v>
      </c>
      <c r="D9" s="3" t="s">
        <v>17</v>
      </c>
      <c r="E9" s="6">
        <v>-81.03</v>
      </c>
      <c r="F9" s="9">
        <v>50260.23</v>
      </c>
      <c r="G9" s="12" t="s">
        <v>130</v>
      </c>
      <c r="H9" s="12" t="s">
        <v>138</v>
      </c>
      <c r="I9" s="12" t="s">
        <v>131</v>
      </c>
      <c r="J9" s="12" t="s">
        <v>139</v>
      </c>
      <c r="K9" s="12" t="s">
        <v>132</v>
      </c>
    </row>
    <row r="10" spans="1:11" x14ac:dyDescent="0.2">
      <c r="A10" s="4">
        <v>44541</v>
      </c>
      <c r="B10" s="4">
        <v>44543</v>
      </c>
      <c r="C10" s="3" t="s">
        <v>18</v>
      </c>
      <c r="D10" s="3" t="s">
        <v>19</v>
      </c>
      <c r="E10" s="5">
        <v>50</v>
      </c>
      <c r="F10" s="9">
        <v>50341.26</v>
      </c>
      <c r="G10" s="13">
        <f>SUM(E23+E65+E105+E140)</f>
        <v>-1494</v>
      </c>
      <c r="H10" s="13">
        <f>SUM(E60+E71)</f>
        <v>-936</v>
      </c>
      <c r="I10" s="13">
        <f>E5</f>
        <v>-300</v>
      </c>
      <c r="J10" s="13">
        <f>E56</f>
        <v>-10.61</v>
      </c>
      <c r="K10" s="13">
        <f>E30</f>
        <v>-274.52999999999997</v>
      </c>
    </row>
    <row r="11" spans="1:11" x14ac:dyDescent="0.2">
      <c r="A11" s="4">
        <v>44532</v>
      </c>
      <c r="B11" s="4">
        <v>44532</v>
      </c>
      <c r="C11" s="3" t="s">
        <v>20</v>
      </c>
      <c r="D11" s="3" t="s">
        <v>9</v>
      </c>
      <c r="E11" s="6">
        <v>-0.5</v>
      </c>
      <c r="F11" s="9">
        <v>50291.26</v>
      </c>
      <c r="G11" s="14"/>
      <c r="H11" s="14"/>
      <c r="I11" s="14"/>
      <c r="J11" s="14"/>
      <c r="K11" s="14"/>
    </row>
    <row r="12" spans="1:11" x14ac:dyDescent="0.2">
      <c r="A12" s="4">
        <v>44532</v>
      </c>
      <c r="B12" s="4">
        <v>44532</v>
      </c>
      <c r="C12" s="3" t="s">
        <v>21</v>
      </c>
      <c r="D12" s="3" t="s">
        <v>22</v>
      </c>
      <c r="E12" s="6">
        <v>-160.69999999999999</v>
      </c>
      <c r="F12" s="9">
        <v>50291.76</v>
      </c>
      <c r="G12" s="12" t="s">
        <v>133</v>
      </c>
      <c r="H12" s="12" t="s">
        <v>140</v>
      </c>
      <c r="I12" s="12" t="s">
        <v>134</v>
      </c>
      <c r="J12" s="12" t="s">
        <v>135</v>
      </c>
      <c r="K12" s="12" t="s">
        <v>136</v>
      </c>
    </row>
    <row r="13" spans="1:11" x14ac:dyDescent="0.2">
      <c r="A13" s="4">
        <v>44532</v>
      </c>
      <c r="B13" s="4">
        <v>44532</v>
      </c>
      <c r="C13" s="3" t="s">
        <v>20</v>
      </c>
      <c r="D13" s="3" t="s">
        <v>9</v>
      </c>
      <c r="E13" s="6">
        <v>-0.5</v>
      </c>
      <c r="F13" s="9">
        <v>50452.46</v>
      </c>
      <c r="G13" s="13">
        <f>E61+E74+E93+E108+E120+E132+E146+E155+E167</f>
        <v>-256.62</v>
      </c>
      <c r="H13" s="13">
        <f>E142</f>
        <v>-535</v>
      </c>
      <c r="I13" s="13">
        <f>E162</f>
        <v>-227.12</v>
      </c>
      <c r="J13" s="13">
        <f>E114</f>
        <v>-356.9</v>
      </c>
      <c r="K13" s="13">
        <f>E106+E138</f>
        <v>-628.76</v>
      </c>
    </row>
    <row r="14" spans="1:11" x14ac:dyDescent="0.2">
      <c r="A14" s="4">
        <v>44532</v>
      </c>
      <c r="B14" s="4">
        <v>44532</v>
      </c>
      <c r="C14" s="3" t="s">
        <v>23</v>
      </c>
      <c r="D14" s="3" t="s">
        <v>24</v>
      </c>
      <c r="E14" s="6">
        <v>-321</v>
      </c>
      <c r="F14" s="9">
        <v>50452.959999999999</v>
      </c>
      <c r="G14" s="14"/>
      <c r="H14" s="14"/>
      <c r="I14" s="14"/>
      <c r="J14" s="14"/>
      <c r="K14" s="14"/>
    </row>
    <row r="15" spans="1:11" x14ac:dyDescent="0.2">
      <c r="A15" s="4">
        <v>44532</v>
      </c>
      <c r="B15" s="4">
        <v>44532</v>
      </c>
      <c r="C15" s="3" t="s">
        <v>25</v>
      </c>
      <c r="D15" s="3" t="s">
        <v>26</v>
      </c>
      <c r="E15" s="6">
        <v>-23.84</v>
      </c>
      <c r="F15" s="9">
        <v>50773.96</v>
      </c>
      <c r="G15" s="12" t="s">
        <v>137</v>
      </c>
      <c r="H15" s="12"/>
      <c r="I15" s="12" t="s">
        <v>144</v>
      </c>
      <c r="J15" s="12"/>
      <c r="K15" s="12"/>
    </row>
    <row r="16" spans="1:11" x14ac:dyDescent="0.2">
      <c r="A16" s="4">
        <v>44531</v>
      </c>
      <c r="B16" s="4">
        <v>44530</v>
      </c>
      <c r="C16" s="3" t="s">
        <v>27</v>
      </c>
      <c r="D16" s="3" t="s">
        <v>9</v>
      </c>
      <c r="E16" s="6">
        <v>-10.7</v>
      </c>
      <c r="F16" s="9">
        <v>50797.8</v>
      </c>
      <c r="G16" s="13">
        <v>-504.11</v>
      </c>
      <c r="H16" s="18"/>
      <c r="I16" s="17" t="s">
        <v>115</v>
      </c>
      <c r="J16" s="24" t="s">
        <v>142</v>
      </c>
      <c r="K16" s="24" t="s">
        <v>143</v>
      </c>
    </row>
    <row r="17" spans="1:11" x14ac:dyDescent="0.2">
      <c r="A17" s="4">
        <v>44531</v>
      </c>
      <c r="B17" s="4">
        <v>44531</v>
      </c>
      <c r="C17" s="3" t="s">
        <v>28</v>
      </c>
      <c r="D17" s="3" t="s">
        <v>9</v>
      </c>
      <c r="E17" s="6">
        <v>-1.07</v>
      </c>
      <c r="F17" s="5">
        <v>50808.5</v>
      </c>
      <c r="I17" s="22">
        <f>I4+J4+K4+G7+H8+H10+J10+G13+I13</f>
        <v>-5600.94</v>
      </c>
      <c r="J17" s="22">
        <f>H4</f>
        <v>-1926</v>
      </c>
      <c r="K17" s="22">
        <f>I10+K10+J13</f>
        <v>-931.43</v>
      </c>
    </row>
    <row r="18" spans="1:11" x14ac:dyDescent="0.2">
      <c r="A18" s="4">
        <v>44531</v>
      </c>
      <c r="B18" s="4">
        <v>44531</v>
      </c>
      <c r="C18" s="3" t="s">
        <v>29</v>
      </c>
      <c r="D18" s="3" t="s">
        <v>30</v>
      </c>
      <c r="E18" s="5">
        <v>100</v>
      </c>
      <c r="F18" s="9">
        <v>50809.57</v>
      </c>
      <c r="G18" s="10" t="s">
        <v>110</v>
      </c>
      <c r="H18" s="19">
        <f>G4+H4+I4+J4+K4+G7+H8+J7+K7+G10+H10+I10+J10+K10+G13+H13+I13+J13+K13+I7+G16</f>
        <v>-13279.770000000004</v>
      </c>
      <c r="I18" s="17" t="s">
        <v>116</v>
      </c>
      <c r="J18" s="17" t="s">
        <v>117</v>
      </c>
      <c r="K18" s="17" t="s">
        <v>118</v>
      </c>
    </row>
    <row r="19" spans="1:11" x14ac:dyDescent="0.2">
      <c r="A19" s="4">
        <v>44527</v>
      </c>
      <c r="B19" s="4">
        <v>44527</v>
      </c>
      <c r="C19" s="3" t="s">
        <v>20</v>
      </c>
      <c r="D19" s="3" t="s">
        <v>9</v>
      </c>
      <c r="E19" s="6">
        <v>-0.5</v>
      </c>
      <c r="F19" s="9">
        <v>50709.57</v>
      </c>
      <c r="G19" s="10" t="s">
        <v>111</v>
      </c>
      <c r="H19" s="19">
        <f>E4+E7+E10+E18+E21+E36+E42+E46+E47+E49+E68+E70+E73+E83+E88+E96+E97+E122+E123+E126+E127</f>
        <v>11941.990000000002</v>
      </c>
      <c r="I19" s="22">
        <f>J7+G10+K13</f>
        <v>-2407.92</v>
      </c>
      <c r="J19" s="22">
        <f>G4+I7</f>
        <v>-1276.3300000000002</v>
      </c>
      <c r="K19" s="22">
        <v>0</v>
      </c>
    </row>
    <row r="20" spans="1:11" x14ac:dyDescent="0.2">
      <c r="A20" s="4">
        <v>44527</v>
      </c>
      <c r="B20" s="4">
        <v>44527</v>
      </c>
      <c r="C20" s="3" t="s">
        <v>31</v>
      </c>
      <c r="D20" s="3" t="s">
        <v>32</v>
      </c>
      <c r="E20" s="6">
        <v>-7.19</v>
      </c>
      <c r="F20" s="9">
        <v>50710.07</v>
      </c>
      <c r="G20" s="15" t="s">
        <v>112</v>
      </c>
      <c r="H20" s="20">
        <f>H19--H18</f>
        <v>-1337.7800000000025</v>
      </c>
      <c r="I20" s="17" t="s">
        <v>119</v>
      </c>
      <c r="J20" s="23" t="s">
        <v>141</v>
      </c>
      <c r="K20" s="16"/>
    </row>
    <row r="21" spans="1:11" x14ac:dyDescent="0.2">
      <c r="A21" s="4">
        <v>44527</v>
      </c>
      <c r="B21" s="4">
        <v>44527</v>
      </c>
      <c r="C21" s="3" t="s">
        <v>8</v>
      </c>
      <c r="D21" s="3" t="s">
        <v>9</v>
      </c>
      <c r="E21" s="5">
        <v>100</v>
      </c>
      <c r="F21" s="9">
        <v>50717.26</v>
      </c>
      <c r="G21" s="10" t="s">
        <v>113</v>
      </c>
      <c r="H21" s="21">
        <v>51810.67</v>
      </c>
      <c r="I21" s="22">
        <f>K7+H13+G16</f>
        <v>-1137.1500000000001</v>
      </c>
      <c r="J21" s="22">
        <f>I17+J17+K17+I19+J19+K19+I21</f>
        <v>-13279.769999999999</v>
      </c>
      <c r="K21" s="16"/>
    </row>
    <row r="22" spans="1:11" x14ac:dyDescent="0.2">
      <c r="A22" s="4">
        <v>44524</v>
      </c>
      <c r="B22" s="4">
        <v>44524</v>
      </c>
      <c r="C22" s="3" t="s">
        <v>20</v>
      </c>
      <c r="D22" s="3" t="s">
        <v>9</v>
      </c>
      <c r="E22" s="6">
        <v>-0.5</v>
      </c>
      <c r="F22" s="9">
        <v>50617.26</v>
      </c>
      <c r="G22" s="10" t="s">
        <v>114</v>
      </c>
      <c r="H22" s="21">
        <v>50472.89</v>
      </c>
      <c r="I22" s="12" t="s">
        <v>145</v>
      </c>
      <c r="J22" s="10"/>
      <c r="K22" s="10"/>
    </row>
    <row r="23" spans="1:11" x14ac:dyDescent="0.2">
      <c r="A23" s="4">
        <v>44524</v>
      </c>
      <c r="B23" s="4">
        <v>44524</v>
      </c>
      <c r="C23" s="3" t="s">
        <v>33</v>
      </c>
      <c r="D23" s="3" t="s">
        <v>34</v>
      </c>
      <c r="E23" s="6">
        <v>-373.5</v>
      </c>
      <c r="F23" s="9">
        <v>50617.760000000002</v>
      </c>
      <c r="G23" s="15" t="s">
        <v>109</v>
      </c>
      <c r="H23" s="20">
        <f>H22-H21</f>
        <v>-1337.7799999999988</v>
      </c>
      <c r="I23" s="25" t="s">
        <v>146</v>
      </c>
      <c r="J23" s="25" t="s">
        <v>147</v>
      </c>
      <c r="K23" s="26" t="s">
        <v>148</v>
      </c>
    </row>
    <row r="24" spans="1:11" x14ac:dyDescent="0.2">
      <c r="A24" s="4">
        <v>44524</v>
      </c>
      <c r="B24" s="4">
        <v>44524</v>
      </c>
      <c r="C24" s="3" t="s">
        <v>20</v>
      </c>
      <c r="D24" s="3" t="s">
        <v>9</v>
      </c>
      <c r="E24" s="6">
        <v>-0.5</v>
      </c>
      <c r="F24" s="5">
        <v>50991.26</v>
      </c>
      <c r="I24" s="11">
        <f>H19-J24</f>
        <v>11336.350000000002</v>
      </c>
      <c r="J24" s="10">
        <v>605.64</v>
      </c>
      <c r="K24" s="22">
        <v>0</v>
      </c>
    </row>
    <row r="25" spans="1:11" x14ac:dyDescent="0.2">
      <c r="A25" s="4">
        <v>44524</v>
      </c>
      <c r="B25" s="4">
        <v>44524</v>
      </c>
      <c r="C25" s="3" t="s">
        <v>35</v>
      </c>
      <c r="D25" s="3" t="s">
        <v>22</v>
      </c>
      <c r="E25" s="6">
        <v>-170</v>
      </c>
      <c r="F25" s="5">
        <v>50991.76</v>
      </c>
      <c r="I25" s="27" t="s">
        <v>141</v>
      </c>
      <c r="J25" s="10"/>
      <c r="K25" s="10"/>
    </row>
    <row r="26" spans="1:11" x14ac:dyDescent="0.2">
      <c r="A26" s="4">
        <v>44518</v>
      </c>
      <c r="B26" s="4">
        <v>44518</v>
      </c>
      <c r="C26" s="3" t="s">
        <v>12</v>
      </c>
      <c r="D26" s="3" t="s">
        <v>13</v>
      </c>
      <c r="E26" s="6">
        <v>-18.29</v>
      </c>
      <c r="F26" s="5">
        <v>51161.760000000002</v>
      </c>
      <c r="I26" s="11">
        <f>I24+J24</f>
        <v>11941.990000000002</v>
      </c>
      <c r="J26" s="10"/>
      <c r="K26" s="10"/>
    </row>
    <row r="27" spans="1:11" x14ac:dyDescent="0.2">
      <c r="A27" s="4">
        <v>44517</v>
      </c>
      <c r="B27" s="4">
        <v>44517</v>
      </c>
      <c r="C27" s="3" t="s">
        <v>14</v>
      </c>
      <c r="D27" s="3" t="s">
        <v>15</v>
      </c>
      <c r="E27" s="6">
        <v>-50</v>
      </c>
      <c r="F27" s="5">
        <v>51180.05</v>
      </c>
    </row>
    <row r="28" spans="1:11" x14ac:dyDescent="0.2">
      <c r="A28" s="4">
        <v>44515</v>
      </c>
      <c r="B28" s="4">
        <v>44515</v>
      </c>
      <c r="C28" s="3" t="s">
        <v>36</v>
      </c>
      <c r="D28" s="3" t="s">
        <v>17</v>
      </c>
      <c r="E28" s="6">
        <v>-81.03</v>
      </c>
      <c r="F28" s="5">
        <v>51230.05</v>
      </c>
    </row>
    <row r="29" spans="1:11" x14ac:dyDescent="0.2">
      <c r="A29" s="4">
        <v>44512</v>
      </c>
      <c r="B29" s="4">
        <v>44512</v>
      </c>
      <c r="C29" s="3" t="s">
        <v>37</v>
      </c>
      <c r="D29" s="3" t="s">
        <v>38</v>
      </c>
      <c r="E29" s="6">
        <v>-178.16</v>
      </c>
      <c r="F29" s="5">
        <v>51311.08</v>
      </c>
    </row>
    <row r="30" spans="1:11" x14ac:dyDescent="0.2">
      <c r="A30" s="4">
        <v>44511</v>
      </c>
      <c r="B30" s="4">
        <v>44511</v>
      </c>
      <c r="C30" s="3" t="s">
        <v>39</v>
      </c>
      <c r="D30" s="3" t="s">
        <v>40</v>
      </c>
      <c r="E30" s="6">
        <v>-274.52999999999997</v>
      </c>
      <c r="F30" s="5">
        <v>51489.24</v>
      </c>
    </row>
    <row r="31" spans="1:11" x14ac:dyDescent="0.2">
      <c r="A31" s="4">
        <v>44504</v>
      </c>
      <c r="B31" s="4">
        <v>44504</v>
      </c>
      <c r="C31" s="3" t="s">
        <v>41</v>
      </c>
      <c r="D31" s="3" t="s">
        <v>42</v>
      </c>
      <c r="E31" s="6">
        <v>-60.22</v>
      </c>
      <c r="F31" s="5">
        <v>51763.77</v>
      </c>
    </row>
    <row r="32" spans="1:11" x14ac:dyDescent="0.2">
      <c r="A32" s="4">
        <v>44501</v>
      </c>
      <c r="B32" s="4">
        <v>44500</v>
      </c>
      <c r="C32" s="3" t="s">
        <v>27</v>
      </c>
      <c r="D32" s="3" t="s">
        <v>9</v>
      </c>
      <c r="E32" s="6">
        <v>-10.7</v>
      </c>
      <c r="F32" s="5">
        <v>51823.99</v>
      </c>
    </row>
    <row r="33" spans="1:6" x14ac:dyDescent="0.2">
      <c r="A33" s="4">
        <v>44489</v>
      </c>
      <c r="B33" s="4">
        <v>44489</v>
      </c>
      <c r="C33" s="3" t="s">
        <v>12</v>
      </c>
      <c r="D33" s="3" t="s">
        <v>13</v>
      </c>
      <c r="E33" s="6">
        <v>-17.239999999999998</v>
      </c>
      <c r="F33" s="5">
        <v>51834.69</v>
      </c>
    </row>
    <row r="34" spans="1:6" x14ac:dyDescent="0.2">
      <c r="A34" s="4">
        <v>44488</v>
      </c>
      <c r="B34" s="4">
        <v>44488</v>
      </c>
      <c r="C34" s="3" t="s">
        <v>43</v>
      </c>
      <c r="D34" s="3" t="s">
        <v>44</v>
      </c>
      <c r="E34" s="6">
        <v>-15.6</v>
      </c>
      <c r="F34" s="5">
        <v>51851.93</v>
      </c>
    </row>
    <row r="35" spans="1:6" x14ac:dyDescent="0.2">
      <c r="A35" s="4">
        <v>44484</v>
      </c>
      <c r="B35" s="4">
        <v>44484</v>
      </c>
      <c r="C35" s="3" t="s">
        <v>14</v>
      </c>
      <c r="D35" s="3" t="s">
        <v>15</v>
      </c>
      <c r="E35" s="6">
        <v>-50</v>
      </c>
      <c r="F35" s="5">
        <v>51867.53</v>
      </c>
    </row>
    <row r="36" spans="1:6" x14ac:dyDescent="0.2">
      <c r="A36" s="4">
        <v>44484</v>
      </c>
      <c r="B36" s="4">
        <v>44484</v>
      </c>
      <c r="C36" s="3" t="s">
        <v>18</v>
      </c>
      <c r="D36" s="3" t="s">
        <v>45</v>
      </c>
      <c r="E36" s="5">
        <v>25</v>
      </c>
      <c r="F36" s="5">
        <v>51917.53</v>
      </c>
    </row>
    <row r="37" spans="1:6" x14ac:dyDescent="0.2">
      <c r="A37" s="4">
        <v>44482</v>
      </c>
      <c r="B37" s="4">
        <v>44482</v>
      </c>
      <c r="C37" s="3" t="s">
        <v>46</v>
      </c>
      <c r="D37" s="3" t="s">
        <v>17</v>
      </c>
      <c r="E37" s="6">
        <v>-81.03</v>
      </c>
      <c r="F37" s="5">
        <v>51892.53</v>
      </c>
    </row>
    <row r="38" spans="1:6" x14ac:dyDescent="0.2">
      <c r="A38" s="4">
        <v>44481</v>
      </c>
      <c r="B38" s="4">
        <v>44481</v>
      </c>
      <c r="C38" s="3" t="s">
        <v>20</v>
      </c>
      <c r="D38" s="3" t="s">
        <v>9</v>
      </c>
      <c r="E38" s="6">
        <v>-0.5</v>
      </c>
      <c r="F38" s="5">
        <v>51973.56</v>
      </c>
    </row>
    <row r="39" spans="1:6" x14ac:dyDescent="0.2">
      <c r="A39" s="4">
        <v>44481</v>
      </c>
      <c r="B39" s="4">
        <v>44481</v>
      </c>
      <c r="C39" s="3" t="s">
        <v>47</v>
      </c>
      <c r="D39" s="3" t="s">
        <v>48</v>
      </c>
      <c r="E39" s="6">
        <v>-49</v>
      </c>
      <c r="F39" s="5">
        <v>51974.06</v>
      </c>
    </row>
    <row r="40" spans="1:6" x14ac:dyDescent="0.2">
      <c r="A40" s="4">
        <v>44481</v>
      </c>
      <c r="B40" s="4">
        <v>44481</v>
      </c>
      <c r="C40" s="3" t="s">
        <v>49</v>
      </c>
      <c r="D40" s="3" t="s">
        <v>9</v>
      </c>
      <c r="E40" s="6">
        <v>-8.56</v>
      </c>
      <c r="F40" s="5">
        <v>52023.06</v>
      </c>
    </row>
    <row r="41" spans="1:6" x14ac:dyDescent="0.2">
      <c r="A41" s="4">
        <v>44481</v>
      </c>
      <c r="B41" s="4">
        <v>44475</v>
      </c>
      <c r="C41" s="3" t="s">
        <v>50</v>
      </c>
      <c r="D41" s="3" t="s">
        <v>30</v>
      </c>
      <c r="E41" s="6">
        <v>-100</v>
      </c>
      <c r="F41" s="5">
        <v>52031.62</v>
      </c>
    </row>
    <row r="42" spans="1:6" x14ac:dyDescent="0.2">
      <c r="A42" s="4">
        <v>44481</v>
      </c>
      <c r="B42" s="4">
        <v>44481</v>
      </c>
      <c r="C42" s="3" t="s">
        <v>18</v>
      </c>
      <c r="D42" s="3" t="s">
        <v>51</v>
      </c>
      <c r="E42" s="5">
        <v>25</v>
      </c>
      <c r="F42" s="5">
        <v>52131.62</v>
      </c>
    </row>
    <row r="43" spans="1:6" x14ac:dyDescent="0.2">
      <c r="A43" s="4">
        <v>44475</v>
      </c>
      <c r="B43" s="4">
        <v>44475</v>
      </c>
      <c r="C43" s="3" t="s">
        <v>52</v>
      </c>
      <c r="D43" s="3" t="s">
        <v>40</v>
      </c>
      <c r="E43" s="6">
        <v>-108.9</v>
      </c>
      <c r="F43" s="5">
        <v>52106.62</v>
      </c>
    </row>
    <row r="44" spans="1:6" x14ac:dyDescent="0.2">
      <c r="A44" s="4">
        <v>44475</v>
      </c>
      <c r="B44" s="4">
        <v>44475</v>
      </c>
      <c r="C44" s="3" t="s">
        <v>53</v>
      </c>
      <c r="D44" s="3" t="s">
        <v>9</v>
      </c>
      <c r="E44" s="6">
        <v>-82.39</v>
      </c>
      <c r="F44" s="5">
        <v>52215.519999999997</v>
      </c>
    </row>
    <row r="45" spans="1:6" x14ac:dyDescent="0.2">
      <c r="A45" s="4">
        <v>44475</v>
      </c>
      <c r="B45" s="4">
        <v>44475</v>
      </c>
      <c r="C45" s="3" t="s">
        <v>54</v>
      </c>
      <c r="D45" s="3" t="s">
        <v>9</v>
      </c>
      <c r="E45" s="6">
        <v>-2.14</v>
      </c>
      <c r="F45" s="5">
        <v>52297.91</v>
      </c>
    </row>
    <row r="46" spans="1:6" x14ac:dyDescent="0.2">
      <c r="A46" s="4">
        <v>44475</v>
      </c>
      <c r="B46" s="4">
        <v>44475</v>
      </c>
      <c r="C46" s="3" t="s">
        <v>55</v>
      </c>
      <c r="D46" s="3" t="s">
        <v>30</v>
      </c>
      <c r="E46" s="5">
        <v>3225</v>
      </c>
      <c r="F46" s="5">
        <v>52300.05</v>
      </c>
    </row>
    <row r="47" spans="1:6" x14ac:dyDescent="0.2">
      <c r="A47" s="4">
        <v>44475</v>
      </c>
      <c r="B47" s="4">
        <v>44475</v>
      </c>
      <c r="C47" s="3" t="s">
        <v>56</v>
      </c>
      <c r="D47" s="3" t="s">
        <v>30</v>
      </c>
      <c r="E47" s="5">
        <v>50</v>
      </c>
      <c r="F47" s="5">
        <v>49075.05</v>
      </c>
    </row>
    <row r="48" spans="1:6" x14ac:dyDescent="0.2">
      <c r="A48" s="4">
        <v>44474</v>
      </c>
      <c r="B48" s="4">
        <v>44474</v>
      </c>
      <c r="C48" s="3" t="s">
        <v>53</v>
      </c>
      <c r="D48" s="3" t="s">
        <v>9</v>
      </c>
      <c r="E48" s="6">
        <v>-51.36</v>
      </c>
      <c r="F48" s="5">
        <v>49025.05</v>
      </c>
    </row>
    <row r="49" spans="1:6" x14ac:dyDescent="0.2">
      <c r="A49" s="4">
        <v>44474</v>
      </c>
      <c r="B49" s="4">
        <v>44474</v>
      </c>
      <c r="C49" s="3" t="s">
        <v>55</v>
      </c>
      <c r="D49" s="3" t="s">
        <v>30</v>
      </c>
      <c r="E49" s="5">
        <v>1900</v>
      </c>
      <c r="F49" s="5">
        <v>49076.41</v>
      </c>
    </row>
    <row r="50" spans="1:6" x14ac:dyDescent="0.2">
      <c r="A50" s="4">
        <v>44473</v>
      </c>
      <c r="B50" s="4">
        <v>44473</v>
      </c>
      <c r="C50" s="3" t="s">
        <v>57</v>
      </c>
      <c r="D50" s="3" t="s">
        <v>58</v>
      </c>
      <c r="E50" s="5">
        <v>5.59</v>
      </c>
      <c r="F50" s="5">
        <v>47176.41</v>
      </c>
    </row>
    <row r="51" spans="1:6" x14ac:dyDescent="0.2">
      <c r="A51" s="4">
        <v>44473</v>
      </c>
      <c r="B51" s="4">
        <v>44473</v>
      </c>
      <c r="C51" s="3" t="s">
        <v>59</v>
      </c>
      <c r="D51" s="3" t="s">
        <v>60</v>
      </c>
      <c r="E51" s="6">
        <v>-41.85</v>
      </c>
      <c r="F51" s="5">
        <v>47170.82</v>
      </c>
    </row>
    <row r="52" spans="1:6" x14ac:dyDescent="0.2">
      <c r="A52" s="4">
        <v>44470</v>
      </c>
      <c r="B52" s="4">
        <v>44470</v>
      </c>
      <c r="C52" s="3" t="s">
        <v>61</v>
      </c>
      <c r="D52" s="3" t="s">
        <v>9</v>
      </c>
      <c r="E52" s="6">
        <v>-3.6</v>
      </c>
      <c r="F52" s="5">
        <v>47212.67</v>
      </c>
    </row>
    <row r="53" spans="1:6" x14ac:dyDescent="0.2">
      <c r="A53" s="4">
        <v>44470</v>
      </c>
      <c r="B53" s="4">
        <v>44470</v>
      </c>
      <c r="C53" s="3" t="s">
        <v>62</v>
      </c>
      <c r="D53" s="3" t="s">
        <v>9</v>
      </c>
      <c r="E53" s="6">
        <v>-12</v>
      </c>
      <c r="F53" s="5">
        <v>47216.27</v>
      </c>
    </row>
    <row r="54" spans="1:6" x14ac:dyDescent="0.2">
      <c r="A54" s="4">
        <v>44470</v>
      </c>
      <c r="B54" s="4">
        <v>44469</v>
      </c>
      <c r="C54" s="3" t="s">
        <v>27</v>
      </c>
      <c r="D54" s="3" t="s">
        <v>9</v>
      </c>
      <c r="E54" s="6">
        <v>-10.7</v>
      </c>
      <c r="F54" s="5">
        <v>47228.27</v>
      </c>
    </row>
    <row r="55" spans="1:6" x14ac:dyDescent="0.2">
      <c r="A55" s="4">
        <v>44470</v>
      </c>
      <c r="B55" s="4">
        <v>44470</v>
      </c>
      <c r="C55" s="3" t="s">
        <v>25</v>
      </c>
      <c r="D55" s="3" t="s">
        <v>26</v>
      </c>
      <c r="E55" s="6">
        <v>-23.84</v>
      </c>
      <c r="F55" s="5">
        <v>47238.97</v>
      </c>
    </row>
    <row r="56" spans="1:6" x14ac:dyDescent="0.2">
      <c r="A56" s="4">
        <v>44461</v>
      </c>
      <c r="B56" s="4">
        <v>44461</v>
      </c>
      <c r="C56" s="3" t="s">
        <v>63</v>
      </c>
      <c r="D56" s="3" t="s">
        <v>64</v>
      </c>
      <c r="E56" s="8">
        <v>-10.61</v>
      </c>
      <c r="F56" s="5">
        <v>47262.81</v>
      </c>
    </row>
    <row r="57" spans="1:6" x14ac:dyDescent="0.2">
      <c r="A57" s="4">
        <v>44456</v>
      </c>
      <c r="B57" s="4">
        <v>44456</v>
      </c>
      <c r="C57" s="3" t="s">
        <v>12</v>
      </c>
      <c r="D57" s="3" t="s">
        <v>13</v>
      </c>
      <c r="E57" s="6">
        <v>-23.2</v>
      </c>
      <c r="F57" s="5">
        <v>47273.42</v>
      </c>
    </row>
    <row r="58" spans="1:6" x14ac:dyDescent="0.2">
      <c r="A58" s="4">
        <v>44452</v>
      </c>
      <c r="B58" s="4">
        <v>44452</v>
      </c>
      <c r="C58" s="3" t="s">
        <v>65</v>
      </c>
      <c r="D58" s="3" t="s">
        <v>17</v>
      </c>
      <c r="E58" s="6">
        <v>-81.03</v>
      </c>
      <c r="F58" s="5">
        <v>47296.62</v>
      </c>
    </row>
    <row r="59" spans="1:6" x14ac:dyDescent="0.2">
      <c r="A59" s="4">
        <v>44448</v>
      </c>
      <c r="B59" s="4">
        <v>44448</v>
      </c>
      <c r="C59" s="3" t="s">
        <v>14</v>
      </c>
      <c r="D59" s="3" t="s">
        <v>15</v>
      </c>
      <c r="E59" s="6">
        <v>-50</v>
      </c>
      <c r="F59" s="5">
        <v>47377.65</v>
      </c>
    </row>
    <row r="60" spans="1:6" x14ac:dyDescent="0.2">
      <c r="A60" s="4">
        <v>44447</v>
      </c>
      <c r="B60" s="4">
        <v>44447</v>
      </c>
      <c r="C60" s="3" t="s">
        <v>66</v>
      </c>
      <c r="D60" s="3" t="s">
        <v>67</v>
      </c>
      <c r="E60" s="6">
        <v>-80</v>
      </c>
      <c r="F60" s="5">
        <v>47427.65</v>
      </c>
    </row>
    <row r="61" spans="1:6" x14ac:dyDescent="0.2">
      <c r="A61" s="4">
        <v>44446</v>
      </c>
      <c r="B61" s="4">
        <v>44446</v>
      </c>
      <c r="C61" s="3" t="s">
        <v>68</v>
      </c>
      <c r="D61" s="3" t="s">
        <v>69</v>
      </c>
      <c r="E61" s="6">
        <v>-15.62</v>
      </c>
      <c r="F61" s="5">
        <v>47507.65</v>
      </c>
    </row>
    <row r="62" spans="1:6" x14ac:dyDescent="0.2">
      <c r="A62" s="4">
        <v>44442</v>
      </c>
      <c r="B62" s="4">
        <v>44442</v>
      </c>
      <c r="C62" s="3" t="s">
        <v>41</v>
      </c>
      <c r="D62" s="3" t="s">
        <v>70</v>
      </c>
      <c r="E62" s="6">
        <v>-276.57</v>
      </c>
      <c r="F62" s="5">
        <v>47523.27</v>
      </c>
    </row>
    <row r="63" spans="1:6" x14ac:dyDescent="0.2">
      <c r="A63" s="4">
        <v>44440</v>
      </c>
      <c r="B63" s="4">
        <v>44439</v>
      </c>
      <c r="C63" s="3" t="s">
        <v>27</v>
      </c>
      <c r="D63" s="3" t="s">
        <v>9</v>
      </c>
      <c r="E63" s="6">
        <v>-10.7</v>
      </c>
      <c r="F63" s="5">
        <v>47799.839999999997</v>
      </c>
    </row>
    <row r="64" spans="1:6" x14ac:dyDescent="0.2">
      <c r="A64" s="4">
        <v>44435</v>
      </c>
      <c r="B64" s="4">
        <v>44435</v>
      </c>
      <c r="C64" s="3" t="s">
        <v>20</v>
      </c>
      <c r="D64" s="3" t="s">
        <v>9</v>
      </c>
      <c r="E64" s="6">
        <v>-0.5</v>
      </c>
      <c r="F64" s="5">
        <v>47810.54</v>
      </c>
    </row>
    <row r="65" spans="1:6" x14ac:dyDescent="0.2">
      <c r="A65" s="4">
        <v>44435</v>
      </c>
      <c r="B65" s="4">
        <v>44435</v>
      </c>
      <c r="C65" s="3" t="s">
        <v>33</v>
      </c>
      <c r="D65" s="3" t="s">
        <v>34</v>
      </c>
      <c r="E65" s="6">
        <v>-373.5</v>
      </c>
      <c r="F65" s="5">
        <v>47811.040000000001</v>
      </c>
    </row>
    <row r="66" spans="1:6" x14ac:dyDescent="0.2">
      <c r="A66" s="4">
        <v>44435</v>
      </c>
      <c r="B66" s="4">
        <v>44435</v>
      </c>
      <c r="C66" s="3" t="s">
        <v>20</v>
      </c>
      <c r="D66" s="3" t="s">
        <v>9</v>
      </c>
      <c r="E66" s="6">
        <v>-0.5</v>
      </c>
      <c r="F66" s="5">
        <v>48184.54</v>
      </c>
    </row>
    <row r="67" spans="1:6" x14ac:dyDescent="0.2">
      <c r="A67" s="4">
        <v>44435</v>
      </c>
      <c r="B67" s="4">
        <v>44435</v>
      </c>
      <c r="C67" s="3" t="s">
        <v>71</v>
      </c>
      <c r="D67" s="3" t="s">
        <v>24</v>
      </c>
      <c r="E67" s="6">
        <v>-192.6</v>
      </c>
      <c r="F67" s="5">
        <v>48185.04</v>
      </c>
    </row>
    <row r="68" spans="1:6" x14ac:dyDescent="0.2">
      <c r="A68" s="4">
        <v>44434</v>
      </c>
      <c r="B68" s="4">
        <v>44434</v>
      </c>
      <c r="C68" s="3" t="s">
        <v>18</v>
      </c>
      <c r="D68" s="3" t="s">
        <v>72</v>
      </c>
      <c r="E68" s="5">
        <v>23.75</v>
      </c>
      <c r="F68" s="5">
        <v>48377.64</v>
      </c>
    </row>
    <row r="69" spans="1:6" x14ac:dyDescent="0.2">
      <c r="A69" s="4">
        <v>44426</v>
      </c>
      <c r="B69" s="4">
        <v>44426</v>
      </c>
      <c r="C69" s="3" t="s">
        <v>12</v>
      </c>
      <c r="D69" s="3" t="s">
        <v>13</v>
      </c>
      <c r="E69" s="6">
        <v>-20.27</v>
      </c>
      <c r="F69" s="5">
        <v>48353.89</v>
      </c>
    </row>
    <row r="70" spans="1:6" x14ac:dyDescent="0.2">
      <c r="A70" s="4">
        <v>44425</v>
      </c>
      <c r="B70" s="4">
        <v>44425</v>
      </c>
      <c r="C70" s="3" t="s">
        <v>18</v>
      </c>
      <c r="D70" s="3" t="s">
        <v>73</v>
      </c>
      <c r="E70" s="5">
        <v>73.45</v>
      </c>
      <c r="F70" s="5">
        <v>48374.16</v>
      </c>
    </row>
    <row r="71" spans="1:6" x14ac:dyDescent="0.2">
      <c r="A71" s="4">
        <v>44423</v>
      </c>
      <c r="B71" s="4">
        <v>44423</v>
      </c>
      <c r="C71" s="3" t="s">
        <v>74</v>
      </c>
      <c r="D71" s="3" t="s">
        <v>75</v>
      </c>
      <c r="E71" s="6">
        <v>-856</v>
      </c>
      <c r="F71" s="5">
        <v>48300.71</v>
      </c>
    </row>
    <row r="72" spans="1:6" x14ac:dyDescent="0.2">
      <c r="A72" s="4">
        <v>44421</v>
      </c>
      <c r="B72" s="4">
        <v>44421</v>
      </c>
      <c r="C72" s="3" t="s">
        <v>76</v>
      </c>
      <c r="D72" s="3" t="s">
        <v>17</v>
      </c>
      <c r="E72" s="6">
        <v>-81.3</v>
      </c>
      <c r="F72" s="5">
        <v>49156.71</v>
      </c>
    </row>
    <row r="73" spans="1:6" x14ac:dyDescent="0.2">
      <c r="A73" s="4">
        <v>44418</v>
      </c>
      <c r="B73" s="4">
        <v>44418</v>
      </c>
      <c r="C73" s="3" t="s">
        <v>18</v>
      </c>
      <c r="D73" s="3" t="s">
        <v>51</v>
      </c>
      <c r="E73" s="5">
        <v>25</v>
      </c>
      <c r="F73" s="5">
        <v>49238.01</v>
      </c>
    </row>
    <row r="74" spans="1:6" x14ac:dyDescent="0.2">
      <c r="A74" s="4">
        <v>44413</v>
      </c>
      <c r="B74" s="4">
        <v>44413</v>
      </c>
      <c r="C74" s="3" t="s">
        <v>77</v>
      </c>
      <c r="D74" s="3" t="s">
        <v>69</v>
      </c>
      <c r="E74" s="6">
        <v>-159.62</v>
      </c>
      <c r="F74" s="5">
        <v>49213.01</v>
      </c>
    </row>
    <row r="75" spans="1:6" x14ac:dyDescent="0.2">
      <c r="A75" s="4">
        <v>44413</v>
      </c>
      <c r="B75" s="4">
        <v>44413</v>
      </c>
      <c r="C75" s="3" t="s">
        <v>14</v>
      </c>
      <c r="D75" s="3" t="s">
        <v>15</v>
      </c>
      <c r="E75" s="6">
        <v>-50</v>
      </c>
      <c r="F75" s="5">
        <v>49372.63</v>
      </c>
    </row>
    <row r="76" spans="1:6" x14ac:dyDescent="0.2">
      <c r="A76" s="4">
        <v>44411</v>
      </c>
      <c r="B76" s="4">
        <v>44411</v>
      </c>
      <c r="C76" s="3" t="s">
        <v>78</v>
      </c>
      <c r="D76" s="3" t="s">
        <v>9</v>
      </c>
      <c r="E76" s="6">
        <v>-4.28</v>
      </c>
      <c r="F76" s="5">
        <v>49422.63</v>
      </c>
    </row>
    <row r="77" spans="1:6" x14ac:dyDescent="0.2">
      <c r="A77" s="4">
        <v>44411</v>
      </c>
      <c r="B77" s="4">
        <v>44382</v>
      </c>
      <c r="C77" s="3" t="s">
        <v>79</v>
      </c>
      <c r="D77" s="3" t="s">
        <v>30</v>
      </c>
      <c r="E77" s="6">
        <v>-50</v>
      </c>
      <c r="F77" s="5">
        <v>49426.91</v>
      </c>
    </row>
    <row r="78" spans="1:6" x14ac:dyDescent="0.2">
      <c r="A78" s="4">
        <v>44411</v>
      </c>
      <c r="B78" s="4">
        <v>44411</v>
      </c>
      <c r="C78" s="3" t="s">
        <v>25</v>
      </c>
      <c r="D78" s="3" t="s">
        <v>26</v>
      </c>
      <c r="E78" s="6">
        <v>-23.84</v>
      </c>
      <c r="F78" s="5">
        <v>49476.91</v>
      </c>
    </row>
    <row r="79" spans="1:6" x14ac:dyDescent="0.2">
      <c r="A79" s="4">
        <v>44409</v>
      </c>
      <c r="B79" s="4">
        <v>44408</v>
      </c>
      <c r="C79" s="3" t="s">
        <v>27</v>
      </c>
      <c r="D79" s="3" t="s">
        <v>9</v>
      </c>
      <c r="E79" s="6">
        <v>-10.7</v>
      </c>
      <c r="F79" s="5">
        <v>49500.75</v>
      </c>
    </row>
    <row r="80" spans="1:6" x14ac:dyDescent="0.2">
      <c r="A80" s="4">
        <v>44407</v>
      </c>
      <c r="B80" s="4">
        <v>44407</v>
      </c>
      <c r="C80" s="3" t="s">
        <v>78</v>
      </c>
      <c r="D80" s="3" t="s">
        <v>9</v>
      </c>
      <c r="E80" s="6">
        <v>-4.28</v>
      </c>
      <c r="F80" s="5">
        <v>49511.45</v>
      </c>
    </row>
    <row r="81" spans="1:6" x14ac:dyDescent="0.2">
      <c r="A81" s="4">
        <v>44407</v>
      </c>
      <c r="B81" s="4">
        <v>44382</v>
      </c>
      <c r="C81" s="3" t="s">
        <v>79</v>
      </c>
      <c r="D81" s="3" t="s">
        <v>30</v>
      </c>
      <c r="E81" s="6">
        <v>-25</v>
      </c>
      <c r="F81" s="5">
        <v>49515.73</v>
      </c>
    </row>
    <row r="82" spans="1:6" x14ac:dyDescent="0.2">
      <c r="A82" s="4">
        <v>44405</v>
      </c>
      <c r="B82" s="4">
        <v>44405</v>
      </c>
      <c r="C82" s="3" t="s">
        <v>80</v>
      </c>
      <c r="D82" s="3" t="s">
        <v>9</v>
      </c>
      <c r="E82" s="6">
        <v>-1.07</v>
      </c>
      <c r="F82" s="5">
        <v>49540.73</v>
      </c>
    </row>
    <row r="83" spans="1:6" x14ac:dyDescent="0.2">
      <c r="A83" s="4">
        <v>44405</v>
      </c>
      <c r="B83" s="4">
        <v>44405</v>
      </c>
      <c r="C83" s="3" t="s">
        <v>81</v>
      </c>
      <c r="D83" s="3" t="s">
        <v>30</v>
      </c>
      <c r="E83" s="5">
        <v>25</v>
      </c>
      <c r="F83" s="5">
        <v>49541.8</v>
      </c>
    </row>
    <row r="84" spans="1:6" x14ac:dyDescent="0.2">
      <c r="A84" s="4">
        <v>44399</v>
      </c>
      <c r="B84" s="4">
        <v>44399</v>
      </c>
      <c r="C84" s="3" t="s">
        <v>12</v>
      </c>
      <c r="D84" s="3" t="s">
        <v>13</v>
      </c>
      <c r="E84" s="6">
        <v>-19.95</v>
      </c>
      <c r="F84" s="5">
        <v>49516.800000000003</v>
      </c>
    </row>
    <row r="85" spans="1:6" x14ac:dyDescent="0.2">
      <c r="A85" s="4">
        <v>44398</v>
      </c>
      <c r="B85" s="4">
        <v>44398</v>
      </c>
      <c r="C85" s="3" t="s">
        <v>78</v>
      </c>
      <c r="D85" s="3" t="s">
        <v>9</v>
      </c>
      <c r="E85" s="6">
        <v>-4.28</v>
      </c>
      <c r="F85" s="5">
        <v>49536.75</v>
      </c>
    </row>
    <row r="86" spans="1:6" x14ac:dyDescent="0.2">
      <c r="A86" s="4">
        <v>44398</v>
      </c>
      <c r="B86" s="4">
        <v>44382</v>
      </c>
      <c r="C86" s="3" t="s">
        <v>79</v>
      </c>
      <c r="D86" s="3" t="s">
        <v>30</v>
      </c>
      <c r="E86" s="6">
        <v>-25</v>
      </c>
      <c r="F86" s="5">
        <v>49541.03</v>
      </c>
    </row>
    <row r="87" spans="1:6" x14ac:dyDescent="0.2">
      <c r="A87" s="4">
        <v>44397</v>
      </c>
      <c r="B87" s="4">
        <v>44397</v>
      </c>
      <c r="C87" s="3" t="s">
        <v>12</v>
      </c>
      <c r="D87" s="3" t="s">
        <v>13</v>
      </c>
      <c r="E87" s="6">
        <v>-2.74</v>
      </c>
      <c r="F87" s="5">
        <v>49566.03</v>
      </c>
    </row>
    <row r="88" spans="1:6" x14ac:dyDescent="0.2">
      <c r="A88" s="4">
        <v>44397</v>
      </c>
      <c r="B88" s="4">
        <v>44397</v>
      </c>
      <c r="C88" s="3" t="s">
        <v>18</v>
      </c>
      <c r="D88" s="3" t="s">
        <v>82</v>
      </c>
      <c r="E88" s="5">
        <v>25</v>
      </c>
      <c r="F88" s="5">
        <v>49568.77</v>
      </c>
    </row>
    <row r="89" spans="1:6" x14ac:dyDescent="0.2">
      <c r="A89" s="4">
        <v>44390</v>
      </c>
      <c r="B89" s="4">
        <v>44390</v>
      </c>
      <c r="C89" s="3" t="s">
        <v>83</v>
      </c>
      <c r="D89" s="3" t="s">
        <v>17</v>
      </c>
      <c r="E89" s="6">
        <v>-81.03</v>
      </c>
      <c r="F89" s="5">
        <v>49543.77</v>
      </c>
    </row>
    <row r="90" spans="1:6" x14ac:dyDescent="0.2">
      <c r="A90" s="4">
        <v>44386</v>
      </c>
      <c r="B90" s="4">
        <v>44386</v>
      </c>
      <c r="C90" s="3" t="s">
        <v>78</v>
      </c>
      <c r="D90" s="3" t="s">
        <v>9</v>
      </c>
      <c r="E90" s="6">
        <v>-29.96</v>
      </c>
      <c r="F90" s="5">
        <v>49624.800000000003</v>
      </c>
    </row>
    <row r="91" spans="1:6" x14ac:dyDescent="0.2">
      <c r="A91" s="4">
        <v>44386</v>
      </c>
      <c r="B91" s="4">
        <v>44382</v>
      </c>
      <c r="C91" s="3" t="s">
        <v>79</v>
      </c>
      <c r="D91" s="3" t="s">
        <v>30</v>
      </c>
      <c r="E91" s="6">
        <v>-225</v>
      </c>
      <c r="F91" s="5">
        <v>49654.76</v>
      </c>
    </row>
    <row r="92" spans="1:6" x14ac:dyDescent="0.2">
      <c r="A92" s="4">
        <v>44384</v>
      </c>
      <c r="B92" s="4">
        <v>44383</v>
      </c>
      <c r="C92" s="3" t="s">
        <v>84</v>
      </c>
      <c r="D92" s="3" t="s">
        <v>9</v>
      </c>
      <c r="E92" s="6">
        <v>-2.5</v>
      </c>
      <c r="F92" s="5">
        <v>49879.76</v>
      </c>
    </row>
    <row r="93" spans="1:6" x14ac:dyDescent="0.2">
      <c r="A93" s="4">
        <v>44383</v>
      </c>
      <c r="B93" s="4">
        <v>44383</v>
      </c>
      <c r="C93" s="3" t="s">
        <v>77</v>
      </c>
      <c r="D93" s="3" t="s">
        <v>69</v>
      </c>
      <c r="E93" s="6">
        <v>-18.59</v>
      </c>
      <c r="F93" s="5">
        <v>49882.26</v>
      </c>
    </row>
    <row r="94" spans="1:6" x14ac:dyDescent="0.2">
      <c r="A94" s="4">
        <v>44382</v>
      </c>
      <c r="B94" s="4">
        <v>44382</v>
      </c>
      <c r="C94" s="3" t="s">
        <v>14</v>
      </c>
      <c r="D94" s="3" t="s">
        <v>15</v>
      </c>
      <c r="E94" s="6">
        <v>-50</v>
      </c>
      <c r="F94" s="5">
        <v>49900.85</v>
      </c>
    </row>
    <row r="95" spans="1:6" x14ac:dyDescent="0.2">
      <c r="A95" s="4">
        <v>44382</v>
      </c>
      <c r="B95" s="4">
        <v>44382</v>
      </c>
      <c r="C95" s="3" t="s">
        <v>85</v>
      </c>
      <c r="D95" s="3" t="s">
        <v>9</v>
      </c>
      <c r="E95" s="6">
        <v>-144.44999999999999</v>
      </c>
      <c r="F95" s="5">
        <v>49950.85</v>
      </c>
    </row>
    <row r="96" spans="1:6" x14ac:dyDescent="0.2">
      <c r="A96" s="4">
        <v>44382</v>
      </c>
      <c r="B96" s="4">
        <v>44382</v>
      </c>
      <c r="C96" s="3" t="s">
        <v>86</v>
      </c>
      <c r="D96" s="3" t="s">
        <v>30</v>
      </c>
      <c r="E96" s="5">
        <v>3450</v>
      </c>
      <c r="F96" s="5">
        <v>50095.3</v>
      </c>
    </row>
    <row r="97" spans="1:6" x14ac:dyDescent="0.2">
      <c r="A97" s="4">
        <v>44382</v>
      </c>
      <c r="B97" s="4">
        <v>44382</v>
      </c>
      <c r="C97" s="3" t="s">
        <v>86</v>
      </c>
      <c r="D97" s="3" t="s">
        <v>30</v>
      </c>
      <c r="E97" s="5">
        <v>2050</v>
      </c>
      <c r="F97" s="5">
        <v>46645.3</v>
      </c>
    </row>
    <row r="98" spans="1:6" x14ac:dyDescent="0.2">
      <c r="A98" s="4">
        <v>44378</v>
      </c>
      <c r="B98" s="4">
        <v>44378</v>
      </c>
      <c r="C98" s="3" t="s">
        <v>61</v>
      </c>
      <c r="D98" s="3" t="s">
        <v>9</v>
      </c>
      <c r="E98" s="6">
        <v>-3.6</v>
      </c>
      <c r="F98" s="5">
        <v>44595.3</v>
      </c>
    </row>
    <row r="99" spans="1:6" x14ac:dyDescent="0.2">
      <c r="A99" s="4">
        <v>44378</v>
      </c>
      <c r="B99" s="4">
        <v>44378</v>
      </c>
      <c r="C99" s="3" t="s">
        <v>62</v>
      </c>
      <c r="D99" s="3" t="s">
        <v>9</v>
      </c>
      <c r="E99" s="6">
        <v>-12</v>
      </c>
      <c r="F99" s="5">
        <v>44598.9</v>
      </c>
    </row>
    <row r="100" spans="1:6" x14ac:dyDescent="0.2">
      <c r="A100" s="4">
        <v>44378</v>
      </c>
      <c r="B100" s="4">
        <v>44377</v>
      </c>
      <c r="C100" s="3" t="s">
        <v>27</v>
      </c>
      <c r="D100" s="3" t="s">
        <v>9</v>
      </c>
      <c r="E100" s="6">
        <v>-10.7</v>
      </c>
      <c r="F100" s="5">
        <v>44610.9</v>
      </c>
    </row>
    <row r="101" spans="1:6" x14ac:dyDescent="0.2">
      <c r="A101" s="4">
        <v>44377</v>
      </c>
      <c r="B101" s="4">
        <v>44377</v>
      </c>
      <c r="C101" s="3" t="s">
        <v>87</v>
      </c>
      <c r="D101" s="3" t="s">
        <v>88</v>
      </c>
      <c r="E101" s="6">
        <v>-321</v>
      </c>
      <c r="F101" s="5">
        <v>44621.599999999999</v>
      </c>
    </row>
    <row r="102" spans="1:6" x14ac:dyDescent="0.2">
      <c r="A102" s="4">
        <v>44371</v>
      </c>
      <c r="B102" s="4">
        <v>44371</v>
      </c>
      <c r="C102" s="3" t="s">
        <v>89</v>
      </c>
      <c r="D102" s="3" t="s">
        <v>38</v>
      </c>
      <c r="E102" s="6">
        <v>-107</v>
      </c>
      <c r="F102" s="5">
        <v>44942.6</v>
      </c>
    </row>
    <row r="103" spans="1:6" x14ac:dyDescent="0.2">
      <c r="A103" s="4">
        <v>44365</v>
      </c>
      <c r="B103" s="4">
        <v>44365</v>
      </c>
      <c r="C103" s="3" t="s">
        <v>12</v>
      </c>
      <c r="D103" s="3" t="s">
        <v>13</v>
      </c>
      <c r="E103" s="6">
        <v>-17.96</v>
      </c>
      <c r="F103" s="5">
        <v>45049.599999999999</v>
      </c>
    </row>
    <row r="104" spans="1:6" x14ac:dyDescent="0.2">
      <c r="A104" s="4">
        <v>44363</v>
      </c>
      <c r="B104" s="4">
        <v>44363</v>
      </c>
      <c r="C104" s="3" t="s">
        <v>20</v>
      </c>
      <c r="D104" s="3" t="s">
        <v>9</v>
      </c>
      <c r="E104" s="6">
        <v>-0.5</v>
      </c>
      <c r="F104" s="5">
        <v>45067.56</v>
      </c>
    </row>
    <row r="105" spans="1:6" x14ac:dyDescent="0.2">
      <c r="A105" s="4">
        <v>44363</v>
      </c>
      <c r="B105" s="4">
        <v>44363</v>
      </c>
      <c r="C105" s="3" t="s">
        <v>33</v>
      </c>
      <c r="D105" s="3" t="s">
        <v>34</v>
      </c>
      <c r="E105" s="6">
        <v>-373.5</v>
      </c>
      <c r="F105" s="5">
        <v>45068.06</v>
      </c>
    </row>
    <row r="106" spans="1:6" x14ac:dyDescent="0.2">
      <c r="A106" s="4">
        <v>44363</v>
      </c>
      <c r="B106" s="4">
        <v>44363</v>
      </c>
      <c r="C106" s="3" t="s">
        <v>90</v>
      </c>
      <c r="D106" s="3" t="s">
        <v>38</v>
      </c>
      <c r="E106" s="6">
        <v>-157.19</v>
      </c>
      <c r="F106" s="5">
        <v>45441.56</v>
      </c>
    </row>
    <row r="107" spans="1:6" x14ac:dyDescent="0.2">
      <c r="A107" s="4">
        <v>44361</v>
      </c>
      <c r="B107" s="4">
        <v>44361</v>
      </c>
      <c r="C107" s="3" t="s">
        <v>91</v>
      </c>
      <c r="D107" s="3" t="s">
        <v>17</v>
      </c>
      <c r="E107" s="6">
        <v>-81.03</v>
      </c>
      <c r="F107" s="5">
        <v>45598.75</v>
      </c>
    </row>
    <row r="108" spans="1:6" x14ac:dyDescent="0.2">
      <c r="A108" s="4">
        <v>44355</v>
      </c>
      <c r="B108" s="4">
        <v>44355</v>
      </c>
      <c r="C108" s="3" t="s">
        <v>77</v>
      </c>
      <c r="D108" s="3" t="s">
        <v>69</v>
      </c>
      <c r="E108" s="6">
        <v>-7.81</v>
      </c>
      <c r="F108" s="5">
        <v>45679.78</v>
      </c>
    </row>
    <row r="109" spans="1:6" x14ac:dyDescent="0.2">
      <c r="A109" s="4">
        <v>44354</v>
      </c>
      <c r="B109" s="4">
        <v>44354</v>
      </c>
      <c r="C109" s="3" t="s">
        <v>14</v>
      </c>
      <c r="D109" s="3" t="s">
        <v>15</v>
      </c>
      <c r="E109" s="6">
        <v>-50</v>
      </c>
      <c r="F109" s="5">
        <v>45687.59</v>
      </c>
    </row>
    <row r="110" spans="1:6" x14ac:dyDescent="0.2">
      <c r="A110" s="4">
        <v>44352</v>
      </c>
      <c r="B110" s="4">
        <v>44351</v>
      </c>
      <c r="C110" s="3" t="s">
        <v>84</v>
      </c>
      <c r="D110" s="3" t="s">
        <v>9</v>
      </c>
      <c r="E110" s="6">
        <v>-2.5</v>
      </c>
      <c r="F110" s="5">
        <v>45737.59</v>
      </c>
    </row>
    <row r="111" spans="1:6" x14ac:dyDescent="0.2">
      <c r="A111" s="4">
        <v>44349</v>
      </c>
      <c r="B111" s="4">
        <v>44349</v>
      </c>
      <c r="C111" s="3" t="s">
        <v>25</v>
      </c>
      <c r="D111" s="3" t="s">
        <v>26</v>
      </c>
      <c r="E111" s="6">
        <v>-23.84</v>
      </c>
      <c r="F111" s="5">
        <v>45740.09</v>
      </c>
    </row>
    <row r="112" spans="1:6" x14ac:dyDescent="0.2">
      <c r="A112" s="4">
        <v>44348</v>
      </c>
      <c r="B112" s="4">
        <v>44347</v>
      </c>
      <c r="C112" s="3" t="s">
        <v>27</v>
      </c>
      <c r="D112" s="3" t="s">
        <v>9</v>
      </c>
      <c r="E112" s="6">
        <v>-10.7</v>
      </c>
      <c r="F112" s="5">
        <v>45763.93</v>
      </c>
    </row>
    <row r="113" spans="1:6" x14ac:dyDescent="0.2">
      <c r="A113" s="4">
        <v>44347</v>
      </c>
      <c r="B113" s="4">
        <v>44347</v>
      </c>
      <c r="C113" s="3" t="s">
        <v>87</v>
      </c>
      <c r="D113" s="3" t="s">
        <v>88</v>
      </c>
      <c r="E113" s="6">
        <v>-321</v>
      </c>
      <c r="F113" s="5">
        <v>45774.63</v>
      </c>
    </row>
    <row r="114" spans="1:6" x14ac:dyDescent="0.2">
      <c r="A114" s="4">
        <v>44336</v>
      </c>
      <c r="B114" s="4">
        <v>44336</v>
      </c>
      <c r="C114" s="3" t="s">
        <v>92</v>
      </c>
      <c r="D114" s="3" t="s">
        <v>40</v>
      </c>
      <c r="E114" s="6">
        <v>-356.9</v>
      </c>
      <c r="F114" s="5">
        <v>46095.63</v>
      </c>
    </row>
    <row r="115" spans="1:6" x14ac:dyDescent="0.2">
      <c r="A115" s="4">
        <v>44336</v>
      </c>
      <c r="B115" s="4">
        <v>44336</v>
      </c>
      <c r="C115" s="3" t="s">
        <v>12</v>
      </c>
      <c r="D115" s="3" t="s">
        <v>13</v>
      </c>
      <c r="E115" s="6">
        <v>-20.190000000000001</v>
      </c>
      <c r="F115" s="5">
        <v>46452.53</v>
      </c>
    </row>
    <row r="116" spans="1:6" x14ac:dyDescent="0.2">
      <c r="A116" s="4">
        <v>44330</v>
      </c>
      <c r="B116" s="4">
        <v>44330</v>
      </c>
      <c r="C116" s="3" t="s">
        <v>14</v>
      </c>
      <c r="D116" s="3" t="s">
        <v>15</v>
      </c>
      <c r="E116" s="6">
        <v>-50</v>
      </c>
      <c r="F116" s="5">
        <v>46472.72</v>
      </c>
    </row>
    <row r="117" spans="1:6" x14ac:dyDescent="0.2">
      <c r="A117" s="4">
        <v>44329</v>
      </c>
      <c r="B117" s="4">
        <v>44329</v>
      </c>
      <c r="C117" s="3" t="s">
        <v>20</v>
      </c>
      <c r="D117" s="3" t="s">
        <v>9</v>
      </c>
      <c r="E117" s="6">
        <v>-0.5</v>
      </c>
      <c r="F117" s="5">
        <v>46522.720000000001</v>
      </c>
    </row>
    <row r="118" spans="1:6" x14ac:dyDescent="0.2">
      <c r="A118" s="4">
        <v>44329</v>
      </c>
      <c r="B118" s="4">
        <v>44329</v>
      </c>
      <c r="C118" s="3" t="s">
        <v>93</v>
      </c>
      <c r="D118" s="3" t="s">
        <v>94</v>
      </c>
      <c r="E118" s="6">
        <v>-321</v>
      </c>
      <c r="F118" s="5">
        <v>46523.22</v>
      </c>
    </row>
    <row r="119" spans="1:6" x14ac:dyDescent="0.2">
      <c r="A119" s="4">
        <v>44329</v>
      </c>
      <c r="B119" s="4">
        <v>44329</v>
      </c>
      <c r="C119" s="3" t="s">
        <v>95</v>
      </c>
      <c r="D119" s="3" t="s">
        <v>17</v>
      </c>
      <c r="E119" s="6">
        <v>-81.03</v>
      </c>
      <c r="F119" s="5">
        <v>46844.22</v>
      </c>
    </row>
    <row r="120" spans="1:6" x14ac:dyDescent="0.2">
      <c r="A120" s="4">
        <v>44326</v>
      </c>
      <c r="B120" s="4">
        <v>44326</v>
      </c>
      <c r="C120" s="3" t="s">
        <v>77</v>
      </c>
      <c r="D120" s="3" t="s">
        <v>69</v>
      </c>
      <c r="E120" s="6">
        <v>-7.81</v>
      </c>
      <c r="F120" s="5">
        <v>46925.25</v>
      </c>
    </row>
    <row r="121" spans="1:6" x14ac:dyDescent="0.2">
      <c r="A121" s="4">
        <v>44323</v>
      </c>
      <c r="B121" s="4">
        <v>44322</v>
      </c>
      <c r="C121" s="3" t="s">
        <v>84</v>
      </c>
      <c r="D121" s="3" t="s">
        <v>9</v>
      </c>
      <c r="E121" s="6">
        <v>-2.5</v>
      </c>
      <c r="F121" s="5">
        <v>46933.06</v>
      </c>
    </row>
    <row r="122" spans="1:6" x14ac:dyDescent="0.2">
      <c r="A122" s="4">
        <v>44323</v>
      </c>
      <c r="B122" s="4">
        <v>44323</v>
      </c>
      <c r="C122" s="3" t="s">
        <v>18</v>
      </c>
      <c r="D122" s="3" t="s">
        <v>96</v>
      </c>
      <c r="E122" s="5">
        <v>42.52</v>
      </c>
      <c r="F122" s="5">
        <v>46935.56</v>
      </c>
    </row>
    <row r="123" spans="1:6" x14ac:dyDescent="0.2">
      <c r="A123" s="4">
        <v>44321</v>
      </c>
      <c r="B123" s="4">
        <v>44321</v>
      </c>
      <c r="C123" s="3" t="s">
        <v>8</v>
      </c>
      <c r="D123" s="3" t="s">
        <v>9</v>
      </c>
      <c r="E123" s="5">
        <v>85.04</v>
      </c>
      <c r="F123" s="5">
        <v>46893.04</v>
      </c>
    </row>
    <row r="124" spans="1:6" x14ac:dyDescent="0.2">
      <c r="A124" s="4">
        <v>44317</v>
      </c>
      <c r="B124" s="4">
        <v>44316</v>
      </c>
      <c r="C124" s="3" t="s">
        <v>27</v>
      </c>
      <c r="D124" s="3" t="s">
        <v>9</v>
      </c>
      <c r="E124" s="6">
        <v>-10.7</v>
      </c>
      <c r="F124" s="5">
        <v>46808</v>
      </c>
    </row>
    <row r="125" spans="1:6" x14ac:dyDescent="0.2">
      <c r="A125" s="4">
        <v>44316</v>
      </c>
      <c r="B125" s="4">
        <v>44316</v>
      </c>
      <c r="C125" s="3" t="s">
        <v>87</v>
      </c>
      <c r="D125" s="3" t="s">
        <v>88</v>
      </c>
      <c r="E125" s="6">
        <v>-321</v>
      </c>
      <c r="F125" s="5">
        <v>46818.7</v>
      </c>
    </row>
    <row r="126" spans="1:6" x14ac:dyDescent="0.2">
      <c r="A126" s="4">
        <v>44312</v>
      </c>
      <c r="B126" s="4">
        <v>44312</v>
      </c>
      <c r="C126" s="3" t="s">
        <v>8</v>
      </c>
      <c r="D126" s="3" t="s">
        <v>9</v>
      </c>
      <c r="E126" s="5">
        <v>42.52</v>
      </c>
      <c r="F126" s="5">
        <v>47139.7</v>
      </c>
    </row>
    <row r="127" spans="1:6" x14ac:dyDescent="0.2">
      <c r="A127" s="4">
        <v>44312</v>
      </c>
      <c r="B127" s="4">
        <v>44312</v>
      </c>
      <c r="C127" s="3" t="s">
        <v>8</v>
      </c>
      <c r="D127" s="3" t="s">
        <v>9</v>
      </c>
      <c r="E127" s="5">
        <v>42.52</v>
      </c>
      <c r="F127" s="5">
        <v>47097.18</v>
      </c>
    </row>
    <row r="128" spans="1:6" x14ac:dyDescent="0.2">
      <c r="A128" s="4">
        <v>44308</v>
      </c>
      <c r="B128" s="4">
        <v>44308</v>
      </c>
      <c r="C128" s="3" t="s">
        <v>12</v>
      </c>
      <c r="D128" s="3" t="s">
        <v>13</v>
      </c>
      <c r="E128" s="6">
        <v>-24.67</v>
      </c>
      <c r="F128" s="5">
        <v>47054.66</v>
      </c>
    </row>
    <row r="129" spans="1:6" x14ac:dyDescent="0.2">
      <c r="A129" s="4">
        <v>44299</v>
      </c>
      <c r="B129" s="4">
        <v>44299</v>
      </c>
      <c r="C129" s="3" t="s">
        <v>97</v>
      </c>
      <c r="D129" s="3" t="s">
        <v>17</v>
      </c>
      <c r="E129" s="6">
        <v>-81.03</v>
      </c>
      <c r="F129" s="5">
        <v>47079.33</v>
      </c>
    </row>
    <row r="130" spans="1:6" x14ac:dyDescent="0.2">
      <c r="A130" s="4">
        <v>44295</v>
      </c>
      <c r="B130" s="4">
        <v>44295</v>
      </c>
      <c r="C130" s="3" t="s">
        <v>14</v>
      </c>
      <c r="D130" s="3" t="s">
        <v>15</v>
      </c>
      <c r="E130" s="6">
        <v>-50</v>
      </c>
      <c r="F130" s="5">
        <v>47160.36</v>
      </c>
    </row>
    <row r="131" spans="1:6" x14ac:dyDescent="0.2">
      <c r="A131" s="4">
        <v>44294</v>
      </c>
      <c r="B131" s="4">
        <v>44293</v>
      </c>
      <c r="C131" s="3" t="s">
        <v>84</v>
      </c>
      <c r="D131" s="3" t="s">
        <v>9</v>
      </c>
      <c r="E131" s="6">
        <v>-2.5</v>
      </c>
      <c r="F131" s="5">
        <v>47210.36</v>
      </c>
    </row>
    <row r="132" spans="1:6" x14ac:dyDescent="0.2">
      <c r="A132" s="4">
        <v>44293</v>
      </c>
      <c r="B132" s="4">
        <v>44293</v>
      </c>
      <c r="C132" s="3" t="s">
        <v>77</v>
      </c>
      <c r="D132" s="3" t="s">
        <v>69</v>
      </c>
      <c r="E132" s="6">
        <v>-10.78</v>
      </c>
      <c r="F132" s="5">
        <v>47212.86</v>
      </c>
    </row>
    <row r="133" spans="1:6" x14ac:dyDescent="0.2">
      <c r="A133" s="4">
        <v>44292</v>
      </c>
      <c r="B133" s="4">
        <v>44292</v>
      </c>
      <c r="C133" s="3" t="s">
        <v>25</v>
      </c>
      <c r="D133" s="3" t="s">
        <v>26</v>
      </c>
      <c r="E133" s="6">
        <v>-23.84</v>
      </c>
      <c r="F133" s="5">
        <v>47223.64</v>
      </c>
    </row>
    <row r="134" spans="1:6" x14ac:dyDescent="0.2">
      <c r="A134" s="4">
        <v>44287</v>
      </c>
      <c r="B134" s="4">
        <v>44287</v>
      </c>
      <c r="C134" s="3" t="s">
        <v>61</v>
      </c>
      <c r="D134" s="3" t="s">
        <v>9</v>
      </c>
      <c r="E134" s="6">
        <v>-2.4</v>
      </c>
      <c r="F134" s="5">
        <v>47247.48</v>
      </c>
    </row>
    <row r="135" spans="1:6" x14ac:dyDescent="0.2">
      <c r="A135" s="4">
        <v>44287</v>
      </c>
      <c r="B135" s="4">
        <v>44287</v>
      </c>
      <c r="C135" s="3" t="s">
        <v>62</v>
      </c>
      <c r="D135" s="3" t="s">
        <v>9</v>
      </c>
      <c r="E135" s="6">
        <v>-12</v>
      </c>
      <c r="F135" s="5">
        <v>47249.88</v>
      </c>
    </row>
    <row r="136" spans="1:6" x14ac:dyDescent="0.2">
      <c r="A136" s="4">
        <v>44287</v>
      </c>
      <c r="B136" s="4">
        <v>44286</v>
      </c>
      <c r="C136" s="3" t="s">
        <v>27</v>
      </c>
      <c r="D136" s="3" t="s">
        <v>9</v>
      </c>
      <c r="E136" s="6">
        <v>-10.7</v>
      </c>
      <c r="F136" s="5">
        <v>47261.88</v>
      </c>
    </row>
    <row r="137" spans="1:6" x14ac:dyDescent="0.2">
      <c r="A137" s="4">
        <v>44286</v>
      </c>
      <c r="B137" s="4">
        <v>44286</v>
      </c>
      <c r="C137" s="3" t="s">
        <v>87</v>
      </c>
      <c r="D137" s="3" t="s">
        <v>88</v>
      </c>
      <c r="E137" s="6">
        <v>-321</v>
      </c>
      <c r="F137" s="5">
        <v>47272.58</v>
      </c>
    </row>
    <row r="138" spans="1:6" x14ac:dyDescent="0.2">
      <c r="A138" s="4">
        <v>44285</v>
      </c>
      <c r="B138" s="4">
        <v>44285</v>
      </c>
      <c r="C138" s="3" t="s">
        <v>98</v>
      </c>
      <c r="D138" s="3" t="s">
        <v>38</v>
      </c>
      <c r="E138" s="6">
        <v>-471.57</v>
      </c>
      <c r="F138" s="5">
        <v>47593.58</v>
      </c>
    </row>
    <row r="139" spans="1:6" x14ac:dyDescent="0.2">
      <c r="A139" s="4">
        <v>44284</v>
      </c>
      <c r="B139" s="4">
        <v>44284</v>
      </c>
      <c r="C139" s="3" t="s">
        <v>20</v>
      </c>
      <c r="D139" s="3" t="s">
        <v>9</v>
      </c>
      <c r="E139" s="6">
        <v>-0.5</v>
      </c>
      <c r="F139" s="5">
        <v>48065.15</v>
      </c>
    </row>
    <row r="140" spans="1:6" x14ac:dyDescent="0.2">
      <c r="A140" s="4">
        <v>44284</v>
      </c>
      <c r="B140" s="4">
        <v>44284</v>
      </c>
      <c r="C140" s="3" t="s">
        <v>33</v>
      </c>
      <c r="D140" s="3" t="s">
        <v>34</v>
      </c>
      <c r="E140" s="6">
        <v>-373.5</v>
      </c>
      <c r="F140" s="5">
        <v>48065.65</v>
      </c>
    </row>
    <row r="141" spans="1:6" x14ac:dyDescent="0.2">
      <c r="A141" s="4">
        <v>44281</v>
      </c>
      <c r="B141" s="4">
        <v>44281</v>
      </c>
      <c r="C141" s="3" t="s">
        <v>20</v>
      </c>
      <c r="D141" s="3" t="s">
        <v>9</v>
      </c>
      <c r="E141" s="6">
        <v>-0.5</v>
      </c>
      <c r="F141" s="5">
        <v>48439.15</v>
      </c>
    </row>
    <row r="142" spans="1:6" x14ac:dyDescent="0.2">
      <c r="A142" s="4">
        <v>44281</v>
      </c>
      <c r="B142" s="4">
        <v>44281</v>
      </c>
      <c r="C142" s="3" t="s">
        <v>99</v>
      </c>
      <c r="D142" s="3" t="s">
        <v>100</v>
      </c>
      <c r="E142" s="8">
        <v>-535</v>
      </c>
      <c r="F142" s="5">
        <v>48439.65</v>
      </c>
    </row>
    <row r="143" spans="1:6" x14ac:dyDescent="0.2">
      <c r="A143" s="4">
        <v>44273</v>
      </c>
      <c r="B143" s="4">
        <v>44273</v>
      </c>
      <c r="C143" s="3" t="s">
        <v>12</v>
      </c>
      <c r="D143" s="3" t="s">
        <v>13</v>
      </c>
      <c r="E143" s="6">
        <v>-19.559999999999999</v>
      </c>
      <c r="F143" s="5">
        <v>48974.65</v>
      </c>
    </row>
    <row r="144" spans="1:6" x14ac:dyDescent="0.2">
      <c r="A144" s="4">
        <v>44270</v>
      </c>
      <c r="B144" s="4">
        <v>44270</v>
      </c>
      <c r="C144" s="3" t="s">
        <v>14</v>
      </c>
      <c r="D144" s="3" t="s">
        <v>15</v>
      </c>
      <c r="E144" s="6">
        <v>-50</v>
      </c>
      <c r="F144" s="5">
        <v>48994.21</v>
      </c>
    </row>
    <row r="145" spans="1:6" x14ac:dyDescent="0.2">
      <c r="A145" s="4">
        <v>44270</v>
      </c>
      <c r="B145" s="4">
        <v>44270</v>
      </c>
      <c r="C145" s="3" t="s">
        <v>101</v>
      </c>
      <c r="D145" s="3" t="s">
        <v>17</v>
      </c>
      <c r="E145" s="6">
        <v>-81.03</v>
      </c>
      <c r="F145" s="5">
        <v>49044.21</v>
      </c>
    </row>
    <row r="146" spans="1:6" x14ac:dyDescent="0.2">
      <c r="A146" s="4">
        <v>44264</v>
      </c>
      <c r="B146" s="4">
        <v>44264</v>
      </c>
      <c r="C146" s="3" t="s">
        <v>77</v>
      </c>
      <c r="D146" s="3" t="s">
        <v>69</v>
      </c>
      <c r="E146" s="6">
        <v>-7.81</v>
      </c>
      <c r="F146" s="5">
        <v>49125.24</v>
      </c>
    </row>
    <row r="147" spans="1:6" x14ac:dyDescent="0.2">
      <c r="A147" s="4">
        <v>44260</v>
      </c>
      <c r="B147" s="4">
        <v>44259</v>
      </c>
      <c r="C147" s="3" t="s">
        <v>84</v>
      </c>
      <c r="D147" s="3" t="s">
        <v>9</v>
      </c>
      <c r="E147" s="6">
        <v>-2.5</v>
      </c>
      <c r="F147" s="5">
        <v>49133.05</v>
      </c>
    </row>
    <row r="148" spans="1:6" x14ac:dyDescent="0.2">
      <c r="A148" s="4">
        <v>44259</v>
      </c>
      <c r="B148" s="4">
        <v>44259</v>
      </c>
      <c r="C148" s="3" t="s">
        <v>102</v>
      </c>
      <c r="D148" s="3" t="s">
        <v>103</v>
      </c>
      <c r="E148" s="6">
        <v>-35</v>
      </c>
      <c r="F148" s="5">
        <v>49135.55</v>
      </c>
    </row>
    <row r="149" spans="1:6" x14ac:dyDescent="0.2">
      <c r="A149" s="4">
        <v>44256</v>
      </c>
      <c r="B149" s="4">
        <v>44255</v>
      </c>
      <c r="C149" s="3" t="s">
        <v>27</v>
      </c>
      <c r="D149" s="3" t="s">
        <v>9</v>
      </c>
      <c r="E149" s="6">
        <v>-10.7</v>
      </c>
      <c r="F149" s="5">
        <v>49170.55</v>
      </c>
    </row>
    <row r="150" spans="1:6" x14ac:dyDescent="0.2">
      <c r="A150" s="4">
        <v>44253</v>
      </c>
      <c r="B150" s="4">
        <v>44253</v>
      </c>
      <c r="C150" s="3" t="s">
        <v>87</v>
      </c>
      <c r="D150" s="3" t="s">
        <v>88</v>
      </c>
      <c r="E150" s="6">
        <v>-321</v>
      </c>
      <c r="F150" s="5">
        <v>49181.25</v>
      </c>
    </row>
    <row r="151" spans="1:6" x14ac:dyDescent="0.2">
      <c r="A151" s="4">
        <v>44244</v>
      </c>
      <c r="B151" s="4">
        <v>44244</v>
      </c>
      <c r="C151" s="3" t="s">
        <v>12</v>
      </c>
      <c r="D151" s="3" t="s">
        <v>13</v>
      </c>
      <c r="E151" s="6">
        <v>-18.82</v>
      </c>
      <c r="F151" s="5">
        <v>49502.25</v>
      </c>
    </row>
    <row r="152" spans="1:6" x14ac:dyDescent="0.2">
      <c r="A152" s="4">
        <v>44242</v>
      </c>
      <c r="B152" s="4">
        <v>44242</v>
      </c>
      <c r="C152" s="3" t="s">
        <v>104</v>
      </c>
      <c r="D152" s="3" t="s">
        <v>17</v>
      </c>
      <c r="E152" s="6">
        <v>-81.03</v>
      </c>
      <c r="F152" s="5">
        <v>49521.07</v>
      </c>
    </row>
    <row r="153" spans="1:6" x14ac:dyDescent="0.2">
      <c r="A153" s="4">
        <v>44232</v>
      </c>
      <c r="B153" s="4">
        <v>44231</v>
      </c>
      <c r="C153" s="3" t="s">
        <v>84</v>
      </c>
      <c r="D153" s="3" t="s">
        <v>9</v>
      </c>
      <c r="E153" s="6">
        <v>-2.5</v>
      </c>
      <c r="F153" s="5">
        <v>49602.1</v>
      </c>
    </row>
    <row r="154" spans="1:6" x14ac:dyDescent="0.2">
      <c r="A154" s="4">
        <v>44232</v>
      </c>
      <c r="B154" s="4">
        <v>44232</v>
      </c>
      <c r="C154" s="3" t="s">
        <v>14</v>
      </c>
      <c r="D154" s="3" t="s">
        <v>15</v>
      </c>
      <c r="E154" s="6">
        <v>-50</v>
      </c>
      <c r="F154" s="5">
        <v>49604.6</v>
      </c>
    </row>
    <row r="155" spans="1:6" x14ac:dyDescent="0.2">
      <c r="A155" s="4">
        <v>44232</v>
      </c>
      <c r="B155" s="4">
        <v>44232</v>
      </c>
      <c r="C155" s="3" t="s">
        <v>77</v>
      </c>
      <c r="D155" s="3" t="s">
        <v>69</v>
      </c>
      <c r="E155" s="6">
        <v>-7.81</v>
      </c>
      <c r="F155" s="5">
        <v>49654.6</v>
      </c>
    </row>
    <row r="156" spans="1:6" x14ac:dyDescent="0.2">
      <c r="A156" s="4">
        <v>44231</v>
      </c>
      <c r="B156" s="4">
        <v>44231</v>
      </c>
      <c r="C156" s="3" t="s">
        <v>20</v>
      </c>
      <c r="D156" s="3" t="s">
        <v>9</v>
      </c>
      <c r="E156" s="6">
        <v>-0.5</v>
      </c>
      <c r="F156" s="5">
        <v>49662.41</v>
      </c>
    </row>
    <row r="157" spans="1:6" x14ac:dyDescent="0.2">
      <c r="A157" s="4">
        <v>44231</v>
      </c>
      <c r="B157" s="4">
        <v>44231</v>
      </c>
      <c r="C157" s="3" t="s">
        <v>105</v>
      </c>
      <c r="D157" s="3" t="s">
        <v>94</v>
      </c>
      <c r="E157" s="6">
        <v>-1369.6</v>
      </c>
      <c r="F157" s="5">
        <v>49662.91</v>
      </c>
    </row>
    <row r="158" spans="1:6" x14ac:dyDescent="0.2">
      <c r="A158" s="4">
        <v>44229</v>
      </c>
      <c r="B158" s="4">
        <v>44229</v>
      </c>
      <c r="C158" s="3" t="s">
        <v>25</v>
      </c>
      <c r="D158" s="3" t="s">
        <v>26</v>
      </c>
      <c r="E158" s="6">
        <v>-23.84</v>
      </c>
      <c r="F158" s="5">
        <v>51032.51</v>
      </c>
    </row>
    <row r="159" spans="1:6" x14ac:dyDescent="0.2">
      <c r="A159" s="4">
        <v>44228</v>
      </c>
      <c r="B159" s="4">
        <v>44227</v>
      </c>
      <c r="C159" s="3" t="s">
        <v>27</v>
      </c>
      <c r="D159" s="3" t="s">
        <v>9</v>
      </c>
      <c r="E159" s="6">
        <v>-10.7</v>
      </c>
      <c r="F159" s="5">
        <v>51056.35</v>
      </c>
    </row>
    <row r="160" spans="1:6" x14ac:dyDescent="0.2">
      <c r="A160" s="4">
        <v>44225</v>
      </c>
      <c r="B160" s="4">
        <v>44225</v>
      </c>
      <c r="C160" s="3" t="s">
        <v>87</v>
      </c>
      <c r="D160" s="3" t="s">
        <v>88</v>
      </c>
      <c r="E160" s="6">
        <v>-321</v>
      </c>
      <c r="F160" s="5">
        <v>51067.05</v>
      </c>
    </row>
    <row r="161" spans="1:6" x14ac:dyDescent="0.2">
      <c r="A161" s="4">
        <v>44219</v>
      </c>
      <c r="B161" s="4">
        <v>44219</v>
      </c>
      <c r="C161" s="3" t="s">
        <v>20</v>
      </c>
      <c r="D161" s="3" t="s">
        <v>9</v>
      </c>
      <c r="E161" s="6">
        <v>-0.5</v>
      </c>
      <c r="F161" s="5">
        <v>51388.05</v>
      </c>
    </row>
    <row r="162" spans="1:6" x14ac:dyDescent="0.2">
      <c r="A162" s="4">
        <v>44219</v>
      </c>
      <c r="B162" s="4">
        <v>44219</v>
      </c>
      <c r="C162" s="3" t="s">
        <v>106</v>
      </c>
      <c r="D162" s="3" t="s">
        <v>107</v>
      </c>
      <c r="E162" s="8">
        <v>-227.12</v>
      </c>
      <c r="F162" s="5">
        <v>51388.55</v>
      </c>
    </row>
    <row r="163" spans="1:6" x14ac:dyDescent="0.2">
      <c r="A163" s="4">
        <v>44218</v>
      </c>
      <c r="B163" s="4">
        <v>44218</v>
      </c>
      <c r="C163" s="3" t="s">
        <v>14</v>
      </c>
      <c r="D163" s="3" t="s">
        <v>15</v>
      </c>
      <c r="E163" s="6">
        <v>-50</v>
      </c>
      <c r="F163" s="5">
        <v>51615.67</v>
      </c>
    </row>
    <row r="164" spans="1:6" x14ac:dyDescent="0.2">
      <c r="A164" s="4">
        <v>44217</v>
      </c>
      <c r="B164" s="4">
        <v>44217</v>
      </c>
      <c r="C164" s="3" t="s">
        <v>12</v>
      </c>
      <c r="D164" s="3" t="s">
        <v>13</v>
      </c>
      <c r="E164" s="6">
        <v>-23.3</v>
      </c>
      <c r="F164" s="5">
        <v>51665.67</v>
      </c>
    </row>
    <row r="165" spans="1:6" x14ac:dyDescent="0.2">
      <c r="A165" s="4">
        <v>44209</v>
      </c>
      <c r="B165" s="4">
        <v>44209</v>
      </c>
      <c r="C165" s="3" t="s">
        <v>108</v>
      </c>
      <c r="D165" s="3" t="s">
        <v>17</v>
      </c>
      <c r="E165" s="6">
        <v>-81.03</v>
      </c>
      <c r="F165" s="5">
        <v>51688.97</v>
      </c>
    </row>
    <row r="166" spans="1:6" x14ac:dyDescent="0.2">
      <c r="A166" s="4">
        <v>44205</v>
      </c>
      <c r="B166" s="4">
        <v>44204</v>
      </c>
      <c r="C166" s="3" t="s">
        <v>84</v>
      </c>
      <c r="D166" s="3" t="s">
        <v>9</v>
      </c>
      <c r="E166" s="6">
        <v>-2.5</v>
      </c>
      <c r="F166" s="5">
        <v>51770</v>
      </c>
    </row>
    <row r="167" spans="1:6" x14ac:dyDescent="0.2">
      <c r="A167" s="4">
        <v>44201</v>
      </c>
      <c r="B167" s="4">
        <v>44201</v>
      </c>
      <c r="C167" s="3" t="s">
        <v>77</v>
      </c>
      <c r="D167" s="3" t="s">
        <v>69</v>
      </c>
      <c r="E167" s="6">
        <v>-20.77</v>
      </c>
      <c r="F167" s="5">
        <v>51772.5</v>
      </c>
    </row>
    <row r="168" spans="1:6" x14ac:dyDescent="0.2">
      <c r="A168" s="4">
        <v>44197</v>
      </c>
      <c r="B168" s="4">
        <v>44197</v>
      </c>
      <c r="C168" s="3" t="s">
        <v>61</v>
      </c>
      <c r="D168" s="3" t="s">
        <v>9</v>
      </c>
      <c r="E168" s="6">
        <v>-5.4</v>
      </c>
      <c r="F168" s="5">
        <v>51793.27</v>
      </c>
    </row>
    <row r="169" spans="1:6" x14ac:dyDescent="0.2">
      <c r="A169" s="4">
        <v>44197</v>
      </c>
      <c r="B169" s="4">
        <v>44197</v>
      </c>
      <c r="C169" s="3" t="s">
        <v>62</v>
      </c>
      <c r="D169" s="3" t="s">
        <v>9</v>
      </c>
      <c r="E169" s="6">
        <v>-12</v>
      </c>
      <c r="F169" s="5">
        <v>51798.67</v>
      </c>
    </row>
    <row r="170" spans="1:6" x14ac:dyDescent="0.2">
      <c r="A170" s="4">
        <v>44197</v>
      </c>
      <c r="B170" s="4">
        <v>44196</v>
      </c>
      <c r="C170" s="3" t="s">
        <v>27</v>
      </c>
      <c r="D170" s="3" t="s">
        <v>9</v>
      </c>
      <c r="E170" s="6"/>
      <c r="F170" s="5">
        <v>51810.67</v>
      </c>
    </row>
    <row r="171" spans="1:6" x14ac:dyDescent="0.2">
      <c r="E171" s="7">
        <f>SUM(E4:E170)</f>
        <v>-1337.7800000000007</v>
      </c>
    </row>
  </sheetData>
  <mergeCells count="2">
    <mergeCell ref="A1:F1"/>
    <mergeCell ref="A2:F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Movimientos_cuenta_0570044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2022-01-01T20:24:24Z</dcterms:created>
  <dcterms:modified xsi:type="dcterms:W3CDTF">2022-03-31T08:33:16Z</dcterms:modified>
</cp:coreProperties>
</file>